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8495" windowHeight="10710" tabRatio="599" activeTab="0"/>
  </bookViews>
  <sheets>
    <sheet name="Quelle" sheetId="1" r:id="rId1"/>
    <sheet name="Geschwindigkeitsvorgabe" sheetId="2" r:id="rId2"/>
    <sheet name="Kraftstoffverbrauch" sheetId="3" r:id="rId3"/>
  </sheets>
  <definedNames/>
  <calcPr fullCalcOnLoad="1"/>
</workbook>
</file>

<file path=xl/sharedStrings.xml><?xml version="1.0" encoding="utf-8"?>
<sst xmlns="http://schemas.openxmlformats.org/spreadsheetml/2006/main" count="303" uniqueCount="105">
  <si>
    <t>k1</t>
  </si>
  <si>
    <t>k2</t>
  </si>
  <si>
    <t>Vm</t>
  </si>
  <si>
    <t>[km/h]</t>
  </si>
  <si>
    <t>F1</t>
  </si>
  <si>
    <t>F2</t>
  </si>
  <si>
    <t>[l/100km]</t>
  </si>
  <si>
    <t>Fc</t>
  </si>
  <si>
    <t>[ml/s]</t>
  </si>
  <si>
    <t>Verbrauch</t>
  </si>
  <si>
    <t>Ft</t>
  </si>
  <si>
    <t>Einsparung</t>
  </si>
  <si>
    <t>[ml]</t>
  </si>
  <si>
    <t>[s]</t>
  </si>
  <si>
    <t>c1</t>
  </si>
  <si>
    <t>c2</t>
  </si>
  <si>
    <t>a</t>
  </si>
  <si>
    <t>d</t>
  </si>
  <si>
    <t>vx</t>
  </si>
  <si>
    <t>tc</t>
  </si>
  <si>
    <t>[m/s]</t>
  </si>
  <si>
    <t>ta</t>
  </si>
  <si>
    <t>Cruisen</t>
  </si>
  <si>
    <t>Verzögern</t>
  </si>
  <si>
    <t>Stand</t>
  </si>
  <si>
    <t>Beschleunigen</t>
  </si>
  <si>
    <t>tr</t>
  </si>
  <si>
    <t>[m]</t>
  </si>
  <si>
    <t>td</t>
  </si>
  <si>
    <t>Curisen ges.</t>
  </si>
  <si>
    <t>vk</t>
  </si>
  <si>
    <t>p</t>
  </si>
  <si>
    <t>q</t>
  </si>
  <si>
    <t>tb</t>
  </si>
  <si>
    <t>tu</t>
  </si>
  <si>
    <t>tvx</t>
  </si>
  <si>
    <t>bei v1</t>
  </si>
  <si>
    <t>bei v2</t>
  </si>
  <si>
    <t>V</t>
  </si>
  <si>
    <t>[ml/m]</t>
  </si>
  <si>
    <t>[m/s^2]</t>
  </si>
  <si>
    <t>[ml*s^2/m^2]</t>
  </si>
  <si>
    <t>Profil 2 - Abbremsen bis Stillstand</t>
  </si>
  <si>
    <t>Profil 4 - unter dem System der GeVor</t>
  </si>
  <si>
    <t>gesamt</t>
  </si>
  <si>
    <t>zu Profil 2</t>
  </si>
  <si>
    <t>zu Profil 3</t>
  </si>
  <si>
    <t>Profil 3 - kurzes Abbremsen</t>
  </si>
  <si>
    <t>Profil 1 - unbeeinflusst durch LSA</t>
  </si>
  <si>
    <t>Ankunftszeit</t>
  </si>
  <si>
    <t>Fd</t>
  </si>
  <si>
    <t>Fi</t>
  </si>
  <si>
    <t>Abschnitt</t>
  </si>
  <si>
    <t>Vmin</t>
  </si>
  <si>
    <t>Vmax</t>
  </si>
  <si>
    <t>s1 - lmin</t>
  </si>
  <si>
    <t>s2 - Ausfahrt</t>
  </si>
  <si>
    <t>tank</t>
  </si>
  <si>
    <t>ohne GeVor</t>
  </si>
  <si>
    <t>mit GeVor</t>
  </si>
  <si>
    <t>Differenz</t>
  </si>
  <si>
    <t>GW</t>
  </si>
  <si>
    <t>[ml/Fz]</t>
  </si>
  <si>
    <t>relative</t>
  </si>
  <si>
    <t>tv</t>
  </si>
  <si>
    <t>Kraftstoffverbräuche absolut</t>
  </si>
  <si>
    <t>Vx</t>
  </si>
  <si>
    <t>[%]</t>
  </si>
  <si>
    <t>Grundwert - Einsparungen je Fahrzeug</t>
  </si>
  <si>
    <t>Fc bei vmax</t>
  </si>
  <si>
    <t>Fc bei vmin</t>
  </si>
  <si>
    <t>list</t>
  </si>
  <si>
    <t>Mmax</t>
  </si>
  <si>
    <t>Mist</t>
  </si>
  <si>
    <t>[Fz/h]</t>
  </si>
  <si>
    <t>Kl</t>
  </si>
  <si>
    <t>Km</t>
  </si>
  <si>
    <t>[ ]</t>
  </si>
  <si>
    <t>EFz</t>
  </si>
  <si>
    <t>[l/h]</t>
  </si>
  <si>
    <t>EZu</t>
  </si>
  <si>
    <t>Lookthrough</t>
  </si>
  <si>
    <r>
      <t>Grafiken zum:</t>
    </r>
    <r>
      <rPr>
        <sz val="10"/>
        <rFont val="Arial"/>
        <family val="0"/>
      </rPr>
      <t xml:space="preserve"> absoluten Kraftstoffverbrauch je Fahzeug, zu den relativen Einsparungen und zur Geschwindigkeit Vx</t>
    </r>
  </si>
  <si>
    <t>ohne Lookthrough</t>
  </si>
  <si>
    <t>sehr gut</t>
  </si>
  <si>
    <t>gut</t>
  </si>
  <si>
    <t>mittelmäßig</t>
  </si>
  <si>
    <t>eher schlecht</t>
  </si>
  <si>
    <t>sehr schlecht</t>
  </si>
  <si>
    <t>ausgewähltes Feld</t>
  </si>
  <si>
    <t>Klth</t>
  </si>
  <si>
    <t>Einsparungen in der Zufahrt je Stunde</t>
  </si>
  <si>
    <t>Berechnung nicht notwendig...</t>
  </si>
  <si>
    <t>korrigierte Einsparungen je Fahrzeug</t>
  </si>
  <si>
    <t>Geschwindigkeitsvorgabe an Lichtsignalanlagen</t>
  </si>
  <si>
    <t>Dissertation - vorgelegt von Andreas Richter</t>
  </si>
  <si>
    <t>Werte für Klth bei Lookthrough</t>
  </si>
  <si>
    <t>Titel</t>
  </si>
  <si>
    <t>Dissertation</t>
  </si>
  <si>
    <t>Autor</t>
  </si>
  <si>
    <t>Andreas Richter</t>
  </si>
  <si>
    <t>Jahr</t>
  </si>
  <si>
    <t>die vorliegende Datei geht auf folgende Arbeit zurück:</t>
  </si>
  <si>
    <t>weitere Informationen unter:</t>
  </si>
  <si>
    <t>http://www.arichter.org/dissertation/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</si>
</sst>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0.000000"/>
    <numFmt numFmtId="176" formatCode="0.0000000"/>
    <numFmt numFmtId="177" formatCode="0.000"/>
    <numFmt numFmtId="178" formatCode="0.0%"/>
    <numFmt numFmtId="179" formatCode="0.000%"/>
    <numFmt numFmtId="180" formatCode="0.0000%"/>
    <numFmt numFmtId="181" formatCode="0.00000%"/>
    <numFmt numFmtId="182" formatCode="0.000000%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24"/>
      <name val="Arial"/>
      <family val="2"/>
    </font>
    <font>
      <b/>
      <sz val="21"/>
      <name val="Arial"/>
      <family val="2"/>
    </font>
    <font>
      <b/>
      <sz val="20.75"/>
      <name val="Arial"/>
      <family val="2"/>
    </font>
    <font>
      <sz val="16.75"/>
      <name val="Arial"/>
      <family val="0"/>
    </font>
    <font>
      <sz val="15.7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.5"/>
      <name val="Arial"/>
      <family val="0"/>
    </font>
    <font>
      <sz val="18.5"/>
      <name val="Arial"/>
      <family val="0"/>
    </font>
    <font>
      <sz val="17"/>
      <name val="Arial"/>
      <family val="0"/>
    </font>
    <font>
      <sz val="18.75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177" fontId="0" fillId="0" borderId="0" xfId="0" applyNumberFormat="1" applyAlignment="1">
      <alignment/>
    </xf>
    <xf numFmtId="177" fontId="0" fillId="3" borderId="0" xfId="0" applyNumberFormat="1" applyFill="1" applyAlignment="1">
      <alignment/>
    </xf>
    <xf numFmtId="176" fontId="0" fillId="0" borderId="0" xfId="0" applyNumberFormat="1" applyAlignment="1">
      <alignment/>
    </xf>
    <xf numFmtId="177" fontId="0" fillId="2" borderId="0" xfId="0" applyNumberFormat="1" applyFill="1" applyAlignment="1">
      <alignment/>
    </xf>
    <xf numFmtId="172" fontId="0" fillId="4" borderId="0" xfId="0" applyNumberFormat="1" applyFill="1" applyAlignment="1">
      <alignment/>
    </xf>
    <xf numFmtId="177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2" fontId="0" fillId="4" borderId="0" xfId="0" applyNumberFormat="1" applyFill="1" applyAlignment="1">
      <alignment/>
    </xf>
    <xf numFmtId="177" fontId="1" fillId="3" borderId="0" xfId="0" applyNumberFormat="1" applyFont="1" applyFill="1" applyAlignment="1">
      <alignment/>
    </xf>
    <xf numFmtId="178" fontId="0" fillId="0" borderId="0" xfId="19" applyNumberFormat="1" applyAlignment="1">
      <alignment/>
    </xf>
    <xf numFmtId="0" fontId="1" fillId="5" borderId="0" xfId="0" applyFont="1" applyFill="1" applyAlignment="1">
      <alignment/>
    </xf>
    <xf numFmtId="1" fontId="0" fillId="4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18" fillId="0" borderId="0" xfId="18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5"/>
          <c:w val="0.936"/>
          <c:h val="0.8995"/>
        </c:manualLayout>
      </c:layout>
      <c:lineChart>
        <c:grouping val="standard"/>
        <c:varyColors val="0"/>
        <c:ser>
          <c:idx val="0"/>
          <c:order val="0"/>
          <c:tx>
            <c:v>ohne GeVor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Geschwindigkeitsvorgabe!$A$72:$A$147</c:f>
              <c:numCache/>
            </c:numRef>
          </c:cat>
          <c:val>
            <c:numRef>
              <c:f>Geschwindigkeitsvorgabe!$B$72:$B$147</c:f>
              <c:numCache/>
            </c:numRef>
          </c:val>
          <c:smooth val="0"/>
        </c:ser>
        <c:ser>
          <c:idx val="1"/>
          <c:order val="1"/>
          <c:tx>
            <c:v>mit GeVor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Geschwindigkeitsvorgabe!$C$72:$C$147</c:f>
              <c:numCache/>
            </c:numRef>
          </c:val>
          <c:smooth val="0"/>
        </c:ser>
        <c:ser>
          <c:idx val="2"/>
          <c:order val="2"/>
          <c:tx>
            <c:v>Einsparung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Geschwindigkeitsvorgabe!$D$72:$D$147</c:f>
              <c:numCache/>
            </c:numRef>
          </c:val>
          <c:smooth val="0"/>
        </c:ser>
        <c:axId val="20222286"/>
        <c:axId val="47782847"/>
      </c:lineChart>
      <c:catAx>
        <c:axId val="2022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Ankunftszeit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7782847"/>
        <c:crosses val="autoZero"/>
        <c:auto val="1"/>
        <c:lblOffset val="100"/>
        <c:tickLblSkip val="5"/>
        <c:tickMarkSkip val="5"/>
        <c:noMultiLvlLbl val="0"/>
      </c:catAx>
      <c:valAx>
        <c:axId val="4778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Kraftstoffverbrauch [ml/Fz]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022228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plotArea>
    <c:legend>
      <c:legendPos val="r"/>
      <c:layout>
        <c:manualLayout>
          <c:xMode val="edge"/>
          <c:yMode val="edge"/>
          <c:x val="0.73775"/>
          <c:y val="0.07325"/>
          <c:w val="0.211"/>
          <c:h val="0.191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1775"/>
          <c:w val="0.93325"/>
          <c:h val="0.8925"/>
        </c:manualLayout>
      </c:layout>
      <c:lineChart>
        <c:grouping val="standard"/>
        <c:varyColors val="0"/>
        <c:ser>
          <c:idx val="0"/>
          <c:order val="0"/>
          <c:tx>
            <c:v>Potential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Geschwindigkeitsvorgabe!$A$72:$A$147</c:f>
              <c:numCache/>
            </c:numRef>
          </c:cat>
          <c:val>
            <c:numRef>
              <c:f>Geschwindigkeitsvorgabe!$E$72:$E$147</c:f>
              <c:numCache/>
            </c:numRef>
          </c:val>
          <c:smooth val="0"/>
        </c:ser>
        <c:axId val="27392440"/>
        <c:axId val="45205369"/>
      </c:lineChart>
      <c:catAx>
        <c:axId val="273924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Ankunftszeit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5205369"/>
        <c:crosses val="max"/>
        <c:auto val="1"/>
        <c:lblOffset val="100"/>
        <c:tickLblSkip val="5"/>
        <c:tickMarkSkip val="5"/>
        <c:noMultiLvlLbl val="0"/>
      </c:catAx>
      <c:valAx>
        <c:axId val="452053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Potential durch GeVor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7392440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2625"/>
          <c:w val="0.9355"/>
          <c:h val="0.89075"/>
        </c:manualLayout>
      </c:layout>
      <c:lineChart>
        <c:grouping val="standard"/>
        <c:varyColors val="0"/>
        <c:ser>
          <c:idx val="0"/>
          <c:order val="0"/>
          <c:tx>
            <c:v>vx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Geschwindigkeitsvorgabe!$A$72:$A$147</c:f>
              <c:numCache>
                <c:ptCount val="76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</c:numCache>
            </c:numRef>
          </c:cat>
          <c:val>
            <c:numRef>
              <c:f>Geschwindigkeitsvorgabe!$F$72:$F$147</c:f>
              <c:numCache>
                <c:ptCount val="7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25</c:v>
                </c:pt>
                <c:pt idx="6">
                  <c:v>25.35896865178759</c:v>
                </c:pt>
                <c:pt idx="7">
                  <c:v>25.727913152277647</c:v>
                </c:pt>
                <c:pt idx="8">
                  <c:v>26.107234268029398</c:v>
                </c:pt>
                <c:pt idx="9">
                  <c:v>26.49735330005393</c:v>
                </c:pt>
                <c:pt idx="10">
                  <c:v>26.89871332543481</c:v>
                </c:pt>
                <c:pt idx="11">
                  <c:v>27.311780521931023</c:v>
                </c:pt>
                <c:pt idx="12">
                  <c:v>27.737045581210875</c:v>
                </c:pt>
                <c:pt idx="13">
                  <c:v>28.175025216688375</c:v>
                </c:pt>
                <c:pt idx="14">
                  <c:v>28.626263772261535</c:v>
                </c:pt>
                <c:pt idx="15">
                  <c:v>29.09133493857471</c:v>
                </c:pt>
                <c:pt idx="16">
                  <c:v>29.570843583739514</c:v>
                </c:pt>
                <c:pt idx="17">
                  <c:v>30.06542770574406</c:v>
                </c:pt>
                <c:pt idx="18">
                  <c:v>30.57576051404816</c:v>
                </c:pt>
                <c:pt idx="19">
                  <c:v>31.102552648087137</c:v>
                </c:pt>
                <c:pt idx="20">
                  <c:v>31.64655454057853</c:v>
                </c:pt>
                <c:pt idx="21">
                  <c:v>32.20855893362092</c:v>
                </c:pt>
                <c:pt idx="22">
                  <c:v>32.78940355557208</c:v>
                </c:pt>
                <c:pt idx="23">
                  <c:v>33.389973966564696</c:v>
                </c:pt>
                <c:pt idx="24">
                  <c:v>34.01120658023001</c:v>
                </c:pt>
                <c:pt idx="25">
                  <c:v>34.65409186871154</c:v>
                </c:pt>
                <c:pt idx="26">
                  <c:v>35.31967775731478</c:v>
                </c:pt>
                <c:pt idx="27">
                  <c:v>36.009073214097306</c:v>
                </c:pt>
                <c:pt idx="28">
                  <c:v>36.723452038290176</c:v>
                </c:pt>
                <c:pt idx="29">
                  <c:v>37.46405684957746</c:v>
                </c:pt>
                <c:pt idx="30">
                  <c:v>38.23220327785521</c:v>
                </c:pt>
                <c:pt idx="31">
                  <c:v>39.029284350039596</c:v>
                </c:pt>
                <c:pt idx="32">
                  <c:v>39.85677506667513</c:v>
                </c:pt>
                <c:pt idx="33">
                  <c:v>40.71623715637649</c:v>
                </c:pt>
                <c:pt idx="34">
                  <c:v>41.609323990367976</c:v>
                </c:pt>
                <c:pt idx="35">
                  <c:v>42.537785632399654</c:v>
                </c:pt>
                <c:pt idx="36">
                  <c:v>43.503473990943476</c:v>
                </c:pt>
                <c:pt idx="37">
                  <c:v>44.5083480306194</c:v>
                </c:pt>
                <c:pt idx="38">
                  <c:v>45.5544789880851</c:v>
                </c:pt>
                <c:pt idx="39">
                  <c:v>46.64405552396353</c:v>
                </c:pt>
                <c:pt idx="40">
                  <c:v>47.77938872662357</c:v>
                </c:pt>
                <c:pt idx="41">
                  <c:v>48.962916865648886</c:v>
                </c:pt>
                <c:pt idx="42">
                  <c:v>50.19720977257737</c:v>
                </c:pt>
                <c:pt idx="43">
                  <c:v>51.48497270400227</c:v>
                </c:pt>
                <c:pt idx="44">
                  <c:v>52.82904951757473</c:v>
                </c:pt>
                <c:pt idx="45">
                  <c:v>54.23242496517932</c:v>
                </c:pt>
                <c:pt idx="46">
                  <c:v>55.698225880161054</c:v>
                </c:pt>
                <c:pt idx="47">
                  <c:v>57.2297210078324</c:v>
                </c:pt>
                <c:pt idx="48">
                  <c:v>58.83031920181642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</c:numCache>
            </c:numRef>
          </c:val>
          <c:smooth val="0"/>
        </c:ser>
        <c:axId val="4195138"/>
        <c:axId val="37756243"/>
      </c:lineChart>
      <c:catAx>
        <c:axId val="419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Ankunftszeit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7756243"/>
        <c:crosses val="autoZero"/>
        <c:auto val="1"/>
        <c:lblOffset val="100"/>
        <c:tickLblSkip val="5"/>
        <c:tickMarkSkip val="5"/>
        <c:noMultiLvlLbl val="0"/>
      </c:catAx>
      <c:valAx>
        <c:axId val="3775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Geschwindigkeit vx 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19513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5"/>
          <c:y val="0.076"/>
          <c:w val="0.936"/>
          <c:h val="0.8385"/>
        </c:manualLayout>
      </c:layout>
      <c:lineChart>
        <c:grouping val="standard"/>
        <c:varyColors val="0"/>
        <c:ser>
          <c:idx val="0"/>
          <c:order val="0"/>
          <c:tx>
            <c:v>Kraftstoffverbrauch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Kraftstoffverbrauch!$A$11:$A$121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cat>
          <c:val>
            <c:numRef>
              <c:f>Kraftstoffverbrauch!$B$11:$B$121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axId val="4261868"/>
        <c:axId val="38356813"/>
      </c:lineChart>
      <c:catAx>
        <c:axId val="426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8356813"/>
        <c:crosses val="autoZero"/>
        <c:auto val="1"/>
        <c:lblOffset val="100"/>
        <c:tickLblSkip val="5"/>
        <c:tickMarkSkip val="5"/>
        <c:noMultiLvlLbl val="0"/>
      </c:catAx>
      <c:valAx>
        <c:axId val="38356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Kraftstoffverbrauch [l/100km]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261868"/>
        <c:crossesAt val="1"/>
        <c:crossBetween val="midCat"/>
        <c:dispUnits/>
        <c:majorUnit val="1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22</xdr:col>
      <xdr:colOff>209550</xdr:colOff>
      <xdr:row>46</xdr:row>
      <xdr:rowOff>133350</xdr:rowOff>
    </xdr:to>
    <xdr:graphicFrame>
      <xdr:nvGraphicFramePr>
        <xdr:cNvPr id="1" name="Chart 10"/>
        <xdr:cNvGraphicFramePr/>
      </xdr:nvGraphicFramePr>
      <xdr:xfrm>
        <a:off x="5448300" y="1133475"/>
        <a:ext cx="116395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22</xdr:col>
      <xdr:colOff>209550</xdr:colOff>
      <xdr:row>87</xdr:row>
      <xdr:rowOff>133350</xdr:rowOff>
    </xdr:to>
    <xdr:graphicFrame>
      <xdr:nvGraphicFramePr>
        <xdr:cNvPr id="2" name="Chart 11"/>
        <xdr:cNvGraphicFramePr/>
      </xdr:nvGraphicFramePr>
      <xdr:xfrm>
        <a:off x="5448300" y="7772400"/>
        <a:ext cx="1163955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22</xdr:col>
      <xdr:colOff>219075</xdr:colOff>
      <xdr:row>129</xdr:row>
      <xdr:rowOff>142875</xdr:rowOff>
    </xdr:to>
    <xdr:graphicFrame>
      <xdr:nvGraphicFramePr>
        <xdr:cNvPr id="3" name="Chart 12"/>
        <xdr:cNvGraphicFramePr/>
      </xdr:nvGraphicFramePr>
      <xdr:xfrm>
        <a:off x="5448300" y="14411325"/>
        <a:ext cx="11649075" cy="661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18</xdr:col>
      <xdr:colOff>219075</xdr:colOff>
      <xdr:row>49</xdr:row>
      <xdr:rowOff>142875</xdr:rowOff>
    </xdr:to>
    <xdr:graphicFrame>
      <xdr:nvGraphicFramePr>
        <xdr:cNvPr id="1" name="Chart 4"/>
        <xdr:cNvGraphicFramePr/>
      </xdr:nvGraphicFramePr>
      <xdr:xfrm>
        <a:off x="1914525" y="1619250"/>
        <a:ext cx="116490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ichter.org/dissertatio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J18"/>
  <sheetViews>
    <sheetView tabSelected="1" workbookViewId="0" topLeftCell="A1">
      <selection activeCell="Q49" sqref="Q49"/>
    </sheetView>
  </sheetViews>
  <sheetFormatPr defaultColWidth="11.421875" defaultRowHeight="12.75"/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/>
      <c r="B4" s="39"/>
      <c r="C4" s="39"/>
      <c r="D4" s="39"/>
      <c r="E4" s="39"/>
      <c r="F4" s="39"/>
      <c r="G4" s="39"/>
      <c r="H4" s="39"/>
      <c r="I4" s="39"/>
      <c r="J4" s="33"/>
    </row>
    <row r="5" spans="1:10" ht="12.75">
      <c r="A5" s="33"/>
      <c r="B5" s="39"/>
      <c r="C5" s="40" t="s">
        <v>102</v>
      </c>
      <c r="D5" s="40"/>
      <c r="E5" s="40"/>
      <c r="F5" s="40"/>
      <c r="G5" s="40"/>
      <c r="H5" s="40"/>
      <c r="I5" s="39"/>
      <c r="J5" s="33"/>
    </row>
    <row r="6" spans="1:10" ht="13.5" thickBot="1">
      <c r="A6" s="33"/>
      <c r="B6" s="39"/>
      <c r="C6" s="42"/>
      <c r="D6" s="42"/>
      <c r="E6" s="42"/>
      <c r="F6" s="42"/>
      <c r="G6" s="42"/>
      <c r="H6" s="42"/>
      <c r="I6" s="39"/>
      <c r="J6" s="33"/>
    </row>
    <row r="7" spans="1:10" s="28" customFormat="1" ht="19.5" customHeight="1">
      <c r="A7" s="34"/>
      <c r="B7" s="39"/>
      <c r="C7" s="29" t="s">
        <v>97</v>
      </c>
      <c r="D7" s="44" t="s">
        <v>94</v>
      </c>
      <c r="E7" s="44"/>
      <c r="F7" s="44"/>
      <c r="G7" s="44"/>
      <c r="H7" s="45"/>
      <c r="I7" s="39"/>
      <c r="J7" s="34"/>
    </row>
    <row r="8" spans="1:10" s="28" customFormat="1" ht="19.5" customHeight="1">
      <c r="A8" s="34"/>
      <c r="B8" s="39"/>
      <c r="C8" s="30"/>
      <c r="D8" s="46" t="s">
        <v>98</v>
      </c>
      <c r="E8" s="46"/>
      <c r="F8" s="46"/>
      <c r="G8" s="46"/>
      <c r="H8" s="47"/>
      <c r="I8" s="39"/>
      <c r="J8" s="34"/>
    </row>
    <row r="9" spans="1:10" s="28" customFormat="1" ht="19.5" customHeight="1">
      <c r="A9" s="34"/>
      <c r="B9" s="39"/>
      <c r="C9" s="31" t="s">
        <v>99</v>
      </c>
      <c r="D9" s="35" t="s">
        <v>100</v>
      </c>
      <c r="E9" s="35"/>
      <c r="F9" s="35"/>
      <c r="G9" s="35"/>
      <c r="H9" s="36"/>
      <c r="I9" s="39"/>
      <c r="J9" s="34"/>
    </row>
    <row r="10" spans="1:10" s="28" customFormat="1" ht="19.5" customHeight="1" thickBot="1">
      <c r="A10" s="34"/>
      <c r="B10" s="39"/>
      <c r="C10" s="32" t="s">
        <v>101</v>
      </c>
      <c r="D10" s="37">
        <v>2004</v>
      </c>
      <c r="E10" s="37"/>
      <c r="F10" s="37"/>
      <c r="G10" s="37"/>
      <c r="H10" s="38"/>
      <c r="I10" s="39"/>
      <c r="J10" s="34"/>
    </row>
    <row r="11" spans="1:10" ht="12.75">
      <c r="A11" s="33"/>
      <c r="B11" s="39"/>
      <c r="C11" s="43"/>
      <c r="D11" s="43"/>
      <c r="E11" s="43"/>
      <c r="F11" s="43"/>
      <c r="G11" s="43"/>
      <c r="H11" s="43"/>
      <c r="I11" s="39"/>
      <c r="J11" s="33"/>
    </row>
    <row r="12" spans="1:10" ht="12.75">
      <c r="A12" s="33"/>
      <c r="B12" s="39"/>
      <c r="C12" s="39"/>
      <c r="D12" s="39"/>
      <c r="E12" s="39"/>
      <c r="F12" s="39"/>
      <c r="G12" s="39"/>
      <c r="H12" s="39"/>
      <c r="I12" s="39"/>
      <c r="J12" s="33"/>
    </row>
    <row r="13" spans="1:10" ht="12.75">
      <c r="A13" s="33"/>
      <c r="B13" s="39"/>
      <c r="C13" s="40" t="s">
        <v>103</v>
      </c>
      <c r="D13" s="40"/>
      <c r="E13" s="40"/>
      <c r="F13" s="40"/>
      <c r="G13" s="40"/>
      <c r="H13" s="40"/>
      <c r="I13" s="39"/>
      <c r="J13" s="33"/>
    </row>
    <row r="14" spans="1:10" ht="12.75">
      <c r="A14" s="33"/>
      <c r="B14" s="39"/>
      <c r="C14" s="56" t="s">
        <v>104</v>
      </c>
      <c r="D14" s="41"/>
      <c r="E14" s="41"/>
      <c r="F14" s="41"/>
      <c r="G14" s="41"/>
      <c r="H14" s="41"/>
      <c r="I14" s="39"/>
      <c r="J14" s="33"/>
    </row>
    <row r="15" spans="1:10" ht="12.75">
      <c r="A15" s="33"/>
      <c r="B15" s="39"/>
      <c r="C15" s="39"/>
      <c r="D15" s="39"/>
      <c r="E15" s="39"/>
      <c r="F15" s="39"/>
      <c r="G15" s="39"/>
      <c r="H15" s="39"/>
      <c r="I15" s="39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</sheetData>
  <sheetProtection password="E969" sheet="1" objects="1" scenarios="1"/>
  <mergeCells count="14">
    <mergeCell ref="B15:I15"/>
    <mergeCell ref="B5:B14"/>
    <mergeCell ref="I5:I14"/>
    <mergeCell ref="C13:H13"/>
    <mergeCell ref="C14:H14"/>
    <mergeCell ref="C6:H6"/>
    <mergeCell ref="C11:H11"/>
    <mergeCell ref="C12:H12"/>
    <mergeCell ref="D7:H7"/>
    <mergeCell ref="D8:H8"/>
    <mergeCell ref="D9:H9"/>
    <mergeCell ref="D10:H10"/>
    <mergeCell ref="B4:I4"/>
    <mergeCell ref="C5:H5"/>
  </mergeCells>
  <hyperlinks>
    <hyperlink ref="C14" r:id="rId1" display="http://www.arichter.org/dissertation/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Z2037"/>
  <sheetViews>
    <sheetView workbookViewId="0" topLeftCell="A1">
      <selection activeCell="B1" sqref="B1"/>
    </sheetView>
  </sheetViews>
  <sheetFormatPr defaultColWidth="11.421875" defaultRowHeight="12.75"/>
  <cols>
    <col min="1" max="1" width="13.140625" style="0" bestFit="1" customWidth="1"/>
  </cols>
  <sheetData>
    <row r="1" spans="1:15" ht="12.75">
      <c r="A1" s="8" t="s">
        <v>54</v>
      </c>
      <c r="B1" s="17">
        <v>60</v>
      </c>
      <c r="C1" s="8" t="s">
        <v>3</v>
      </c>
      <c r="D1" s="14">
        <f>B1/3.6</f>
        <v>16.666666666666668</v>
      </c>
      <c r="E1" s="8" t="s">
        <v>20</v>
      </c>
      <c r="F1" s="10" t="s">
        <v>69</v>
      </c>
      <c r="G1" s="11">
        <v>4.753141724479681</v>
      </c>
      <c r="H1" t="s">
        <v>6</v>
      </c>
      <c r="I1" s="48" t="str">
        <f>Quelle!D7</f>
        <v>Geschwindigkeitsvorgabe an Lichtsignalanlagen</v>
      </c>
      <c r="J1" s="48"/>
      <c r="K1" s="48"/>
      <c r="L1" s="48"/>
      <c r="M1" s="48"/>
      <c r="N1" s="48"/>
      <c r="O1" s="48"/>
    </row>
    <row r="2" spans="1:15" ht="12.75">
      <c r="A2" s="8" t="s">
        <v>53</v>
      </c>
      <c r="B2" s="17">
        <v>25</v>
      </c>
      <c r="C2" s="8" t="s">
        <v>3</v>
      </c>
      <c r="D2" s="14">
        <f>B2/3.6</f>
        <v>6.944444444444445</v>
      </c>
      <c r="E2" s="8" t="s">
        <v>20</v>
      </c>
      <c r="F2" s="10" t="s">
        <v>70</v>
      </c>
      <c r="G2" s="11">
        <v>5.604692765113974</v>
      </c>
      <c r="H2" t="s">
        <v>6</v>
      </c>
      <c r="I2" s="48"/>
      <c r="J2" s="48"/>
      <c r="K2" s="48"/>
      <c r="L2" s="48"/>
      <c r="M2" s="48"/>
      <c r="N2" s="48"/>
      <c r="O2" s="48"/>
    </row>
    <row r="3" spans="1:15" ht="12.75">
      <c r="A3" s="8" t="s">
        <v>34</v>
      </c>
      <c r="B3" s="17">
        <v>75</v>
      </c>
      <c r="C3" s="8" t="s">
        <v>13</v>
      </c>
      <c r="D3" s="6"/>
      <c r="I3" s="40" t="s">
        <v>95</v>
      </c>
      <c r="J3" s="40"/>
      <c r="K3" s="40"/>
      <c r="L3" s="40"/>
      <c r="M3" s="40"/>
      <c r="N3" s="40"/>
      <c r="O3" s="40"/>
    </row>
    <row r="4" spans="1:4" ht="12.75">
      <c r="A4" s="8" t="s">
        <v>26</v>
      </c>
      <c r="B4" s="17">
        <v>40</v>
      </c>
      <c r="C4" s="8" t="s">
        <v>13</v>
      </c>
      <c r="D4" s="6"/>
    </row>
    <row r="5" spans="1:3" ht="12.75">
      <c r="A5" s="8" t="s">
        <v>50</v>
      </c>
      <c r="B5" s="22">
        <v>0.1</v>
      </c>
      <c r="C5" s="8" t="s">
        <v>8</v>
      </c>
    </row>
    <row r="6" spans="1:26" ht="12.75">
      <c r="A6" s="8" t="s">
        <v>51</v>
      </c>
      <c r="B6" s="22">
        <v>0.33</v>
      </c>
      <c r="C6" s="8" t="s">
        <v>8</v>
      </c>
      <c r="D6" s="8" t="s">
        <v>73</v>
      </c>
      <c r="E6" s="26">
        <v>1100</v>
      </c>
      <c r="F6" s="8" t="s">
        <v>74</v>
      </c>
      <c r="H6" s="53" t="s">
        <v>82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X6" s="51" t="s">
        <v>96</v>
      </c>
      <c r="Y6" s="51"/>
      <c r="Z6" s="51"/>
    </row>
    <row r="7" spans="1:26" ht="12.75">
      <c r="A7" s="8" t="s">
        <v>14</v>
      </c>
      <c r="B7" s="22">
        <v>0.42</v>
      </c>
      <c r="C7" s="8" t="s">
        <v>8</v>
      </c>
      <c r="D7" s="8" t="s">
        <v>72</v>
      </c>
      <c r="E7" s="26">
        <v>1500</v>
      </c>
      <c r="F7" s="8" t="s">
        <v>74</v>
      </c>
      <c r="X7" s="4" t="s">
        <v>83</v>
      </c>
      <c r="Z7" s="7">
        <v>1</v>
      </c>
    </row>
    <row r="8" spans="1:26" ht="12.75">
      <c r="A8" s="8" t="s">
        <v>15</v>
      </c>
      <c r="B8" s="22">
        <v>0.26</v>
      </c>
      <c r="C8" s="8" t="s">
        <v>41</v>
      </c>
      <c r="D8" s="8" t="s">
        <v>71</v>
      </c>
      <c r="E8" s="26">
        <v>475</v>
      </c>
      <c r="F8" s="8" t="s">
        <v>27</v>
      </c>
      <c r="X8" s="4" t="s">
        <v>84</v>
      </c>
      <c r="Z8" s="7">
        <v>2</v>
      </c>
    </row>
    <row r="9" spans="1:26" ht="12.75">
      <c r="A9" s="8" t="s">
        <v>16</v>
      </c>
      <c r="B9" s="22">
        <v>2.7</v>
      </c>
      <c r="C9" s="8" t="s">
        <v>40</v>
      </c>
      <c r="D9" s="52" t="s">
        <v>81</v>
      </c>
      <c r="E9" s="17"/>
      <c r="F9" s="17"/>
      <c r="X9" s="4" t="s">
        <v>85</v>
      </c>
      <c r="Z9" s="7">
        <v>1.5</v>
      </c>
    </row>
    <row r="10" spans="1:26" ht="12.75">
      <c r="A10" s="8" t="s">
        <v>17</v>
      </c>
      <c r="B10" s="22">
        <v>2.25</v>
      </c>
      <c r="C10" s="8" t="s">
        <v>40</v>
      </c>
      <c r="D10" s="52"/>
      <c r="E10" s="17"/>
      <c r="F10" s="17"/>
      <c r="X10" s="4" t="s">
        <v>86</v>
      </c>
      <c r="Z10" s="7">
        <v>1.25</v>
      </c>
    </row>
    <row r="11" spans="1:26" ht="12.75">
      <c r="A11" s="10" t="s">
        <v>55</v>
      </c>
      <c r="B11" s="1">
        <f>(B4+(D1-D2)*(D1-D2)/(2*B10*D2)+D2/(2*B10))*D1*D2/(D1-D2)</f>
        <v>530.570252792475</v>
      </c>
      <c r="C11" t="s">
        <v>27</v>
      </c>
      <c r="D11" s="10" t="s">
        <v>76</v>
      </c>
      <c r="E11" s="11">
        <f>1+E6/E7</f>
        <v>1.7333333333333334</v>
      </c>
      <c r="F11" t="s">
        <v>77</v>
      </c>
      <c r="X11" s="4" t="s">
        <v>87</v>
      </c>
      <c r="Z11" s="7">
        <v>1.1</v>
      </c>
    </row>
    <row r="12" spans="1:26" ht="12.75">
      <c r="A12" s="10" t="s">
        <v>56</v>
      </c>
      <c r="B12" s="1">
        <f>D1*D1/(2*B9)</f>
        <v>51.440329218107</v>
      </c>
      <c r="C12" t="s">
        <v>27</v>
      </c>
      <c r="D12" s="10" t="s">
        <v>75</v>
      </c>
      <c r="E12" s="11">
        <f>1-4/3*(B11-E8)/B11</f>
        <v>0.8603508771929825</v>
      </c>
      <c r="F12" s="9" t="s">
        <v>77</v>
      </c>
      <c r="X12" s="4" t="s">
        <v>88</v>
      </c>
      <c r="Z12" s="7">
        <v>1</v>
      </c>
    </row>
    <row r="13" spans="1:26" ht="12.75">
      <c r="A13" s="10" t="s">
        <v>64</v>
      </c>
      <c r="B13" s="1">
        <f>D1/(2*B10)</f>
        <v>3.703703703703704</v>
      </c>
      <c r="C13" s="9" t="s">
        <v>13</v>
      </c>
      <c r="D13" s="10" t="s">
        <v>90</v>
      </c>
      <c r="E13" s="11">
        <f>Z14</f>
        <v>1</v>
      </c>
      <c r="F13" t="s">
        <v>77</v>
      </c>
      <c r="X13" s="3" t="s">
        <v>89</v>
      </c>
      <c r="Z13" s="3">
        <v>1</v>
      </c>
    </row>
    <row r="14" spans="1:26" ht="12.75">
      <c r="A14" s="8" t="s">
        <v>49</v>
      </c>
      <c r="B14" s="17">
        <v>10</v>
      </c>
      <c r="C14" s="8" t="s">
        <v>13</v>
      </c>
      <c r="D14" s="10" t="s">
        <v>78</v>
      </c>
      <c r="E14" s="12">
        <f>B18*E11*E12*E13</f>
        <v>15.038122412482423</v>
      </c>
      <c r="F14" t="s">
        <v>62</v>
      </c>
      <c r="Z14" s="7">
        <v>1</v>
      </c>
    </row>
    <row r="15" ht="12.75">
      <c r="E15">
        <v>0</v>
      </c>
    </row>
    <row r="16" spans="1:6" s="4" customFormat="1" ht="12.75">
      <c r="A16"/>
      <c r="B16"/>
      <c r="C16"/>
      <c r="D16"/>
      <c r="E16"/>
      <c r="F16"/>
    </row>
    <row r="17" spans="1:3" ht="12.75">
      <c r="A17" s="50" t="s">
        <v>68</v>
      </c>
      <c r="B17" s="50"/>
      <c r="C17" s="50"/>
    </row>
    <row r="18" spans="1:3" ht="12.75">
      <c r="A18" s="18" t="s">
        <v>61</v>
      </c>
      <c r="B18" s="12">
        <f>(B71-C71)/B3</f>
        <v>10.084071607692676</v>
      </c>
      <c r="C18" s="10" t="s">
        <v>62</v>
      </c>
    </row>
    <row r="19" spans="1:3" ht="12.75">
      <c r="A19" s="50" t="s">
        <v>93</v>
      </c>
      <c r="B19" s="50"/>
      <c r="C19" s="50"/>
    </row>
    <row r="20" spans="1:3" ht="12.75">
      <c r="A20" s="18" t="s">
        <v>78</v>
      </c>
      <c r="B20" s="12">
        <f>MAX(E14:E15)</f>
        <v>15.038122412482423</v>
      </c>
      <c r="C20" s="10" t="s">
        <v>62</v>
      </c>
    </row>
    <row r="21" spans="1:3" ht="12.75">
      <c r="A21" s="50" t="s">
        <v>91</v>
      </c>
      <c r="B21" s="50"/>
      <c r="C21" s="50"/>
    </row>
    <row r="22" spans="1:3" ht="12.75">
      <c r="A22" s="18" t="s">
        <v>80</v>
      </c>
      <c r="B22" s="12">
        <f>B20*E6/1000</f>
        <v>16.541934653730667</v>
      </c>
      <c r="C22" s="10" t="s">
        <v>79</v>
      </c>
    </row>
    <row r="23" spans="1:7" ht="12.75">
      <c r="A23" s="20"/>
      <c r="B23" s="27"/>
      <c r="C23" s="9"/>
      <c r="D23" s="55" t="s">
        <v>92</v>
      </c>
      <c r="E23" s="55"/>
      <c r="F23" s="55"/>
      <c r="G23" s="55"/>
    </row>
    <row r="24" spans="1:3" ht="12.75">
      <c r="A24" s="20"/>
      <c r="B24" s="27"/>
      <c r="C24" s="9"/>
    </row>
    <row r="25" spans="1:3" ht="12.75">
      <c r="A25" s="20"/>
      <c r="B25" s="27"/>
      <c r="C25" s="9"/>
    </row>
    <row r="26" spans="1:3" ht="12.75">
      <c r="A26" s="20"/>
      <c r="B26" s="27"/>
      <c r="C26" s="9"/>
    </row>
    <row r="27" spans="1:3" ht="12.75">
      <c r="A27" s="50" t="s">
        <v>48</v>
      </c>
      <c r="B27" s="50"/>
      <c r="C27" s="50"/>
    </row>
    <row r="28" spans="1:3" ht="12.75">
      <c r="A28" s="18" t="s">
        <v>52</v>
      </c>
      <c r="B28" s="18" t="s">
        <v>9</v>
      </c>
      <c r="C28" s="10"/>
    </row>
    <row r="29" spans="1:3" ht="12.75">
      <c r="A29" t="s">
        <v>22</v>
      </c>
      <c r="B29" s="11">
        <f>G1*(B11+B12)*0.01</f>
        <v>27.663787814432002</v>
      </c>
      <c r="C29" t="s">
        <v>12</v>
      </c>
    </row>
    <row r="30" spans="1:3" ht="12.75">
      <c r="A30" s="18" t="s">
        <v>44</v>
      </c>
      <c r="B30" s="12">
        <f>B29</f>
        <v>27.663787814432002</v>
      </c>
      <c r="C30" s="10" t="s">
        <v>12</v>
      </c>
    </row>
    <row r="34" spans="1:6" ht="12.75">
      <c r="A34" s="50" t="s">
        <v>42</v>
      </c>
      <c r="B34" s="50"/>
      <c r="C34" s="50"/>
      <c r="D34" s="4"/>
      <c r="E34" s="4"/>
      <c r="F34" s="4"/>
    </row>
    <row r="35" spans="1:3" ht="12.75">
      <c r="A35" s="18" t="s">
        <v>52</v>
      </c>
      <c r="B35" s="18" t="s">
        <v>9</v>
      </c>
      <c r="C35" s="10"/>
    </row>
    <row r="36" spans="1:6" s="4" customFormat="1" ht="12.75">
      <c r="A36" t="s">
        <v>22</v>
      </c>
      <c r="B36" s="11">
        <f>G1*((B11-B10/2*(D1/B10)*(D1/B10))*0.01)</f>
        <v>22.284717961625784</v>
      </c>
      <c r="C36" t="s">
        <v>12</v>
      </c>
      <c r="D36"/>
      <c r="E36"/>
      <c r="F36"/>
    </row>
    <row r="37" spans="1:3" ht="12.75">
      <c r="A37" t="s">
        <v>23</v>
      </c>
      <c r="B37" s="11">
        <f>D1/B10*B5</f>
        <v>0.7407407407407409</v>
      </c>
      <c r="C37" t="s">
        <v>12</v>
      </c>
    </row>
    <row r="38" spans="1:3" ht="12.75">
      <c r="A38" t="s">
        <v>24</v>
      </c>
      <c r="B38" s="11">
        <f>(B4-B14-D1/(2*B10))*B6</f>
        <v>8.677777777777779</v>
      </c>
      <c r="C38" t="s">
        <v>12</v>
      </c>
    </row>
    <row r="39" spans="1:3" ht="12.75">
      <c r="A39" t="s">
        <v>25</v>
      </c>
      <c r="B39" s="11">
        <f>D1/B9*(B7+B8*B9*D1/2)</f>
        <v>38.70370370370371</v>
      </c>
      <c r="C39" t="s">
        <v>12</v>
      </c>
    </row>
    <row r="40" spans="1:3" ht="12.75">
      <c r="A40" t="s">
        <v>22</v>
      </c>
      <c r="B40" s="11">
        <f>G1*(B12-B9/2*(D1/B9)*(D1/B9))*0.01</f>
        <v>3.377310324367273E-16</v>
      </c>
      <c r="C40" t="s">
        <v>12</v>
      </c>
    </row>
    <row r="41" spans="1:3" ht="12.75">
      <c r="A41" s="18" t="s">
        <v>44</v>
      </c>
      <c r="B41" s="12">
        <f>SUM(B36:B40)</f>
        <v>70.40694018384801</v>
      </c>
      <c r="C41" s="10" t="s">
        <v>12</v>
      </c>
    </row>
    <row r="42" spans="1:3" ht="12.75">
      <c r="A42" s="20"/>
      <c r="B42" s="21"/>
      <c r="C42" s="9"/>
    </row>
    <row r="43" spans="1:3" ht="12.75">
      <c r="A43" s="20"/>
      <c r="B43" s="21"/>
      <c r="C43" s="9"/>
    </row>
    <row r="44" spans="1:3" ht="12.75">
      <c r="A44" s="20"/>
      <c r="B44" s="21"/>
      <c r="C44" s="9"/>
    </row>
    <row r="45" spans="1:6" ht="12.75">
      <c r="A45" s="50" t="s">
        <v>47</v>
      </c>
      <c r="B45" s="50"/>
      <c r="C45" s="50"/>
      <c r="D45" t="s">
        <v>29</v>
      </c>
      <c r="E45" s="11">
        <f>G1*0.01*(B11+B12-((D1*D1-E46*E46)/(2*B10)+(D1*D1-E46*E46)/(2*B9)))</f>
        <v>90.0744457816162</v>
      </c>
      <c r="F45" t="s">
        <v>12</v>
      </c>
    </row>
    <row r="46" spans="1:6" ht="12.75">
      <c r="A46" s="18" t="s">
        <v>52</v>
      </c>
      <c r="B46" s="18" t="s">
        <v>9</v>
      </c>
      <c r="C46" s="10"/>
      <c r="D46" t="s">
        <v>30</v>
      </c>
      <c r="E46" s="11">
        <f>D1-(B4+D1/(2*B10)-B14)*B10</f>
        <v>-59.16666666666666</v>
      </c>
      <c r="F46" t="s">
        <v>20</v>
      </c>
    </row>
    <row r="47" spans="1:6" ht="12.75">
      <c r="A47" t="s">
        <v>22</v>
      </c>
      <c r="B47" s="11">
        <f>E45*B11/(B11+B12)</f>
        <v>82.11332052314003</v>
      </c>
      <c r="C47" t="s">
        <v>12</v>
      </c>
      <c r="D47" t="s">
        <v>30</v>
      </c>
      <c r="E47">
        <f>E46*3.6</f>
        <v>-212.99999999999997</v>
      </c>
      <c r="F47" t="s">
        <v>3</v>
      </c>
    </row>
    <row r="48" spans="1:3" ht="12.75">
      <c r="A48" t="s">
        <v>23</v>
      </c>
      <c r="B48" s="11">
        <f>(D1-E46)/B10*B5</f>
        <v>3.3703703703703702</v>
      </c>
      <c r="C48" t="s">
        <v>12</v>
      </c>
    </row>
    <row r="49" spans="1:3" ht="12.75">
      <c r="A49" t="s">
        <v>25</v>
      </c>
      <c r="B49" s="11">
        <f>(B7+B8*B9*(D1+E46)/2)*(D1-E46)/B9</f>
        <v>-407.18287037037027</v>
      </c>
      <c r="C49" t="s">
        <v>12</v>
      </c>
    </row>
    <row r="50" spans="1:3" ht="12.75">
      <c r="A50" t="s">
        <v>22</v>
      </c>
      <c r="B50" s="11">
        <f>E45*B12/(B11+B12)</f>
        <v>7.961125258476181</v>
      </c>
      <c r="C50" t="s">
        <v>12</v>
      </c>
    </row>
    <row r="51" spans="1:3" ht="12.75">
      <c r="A51" s="18" t="s">
        <v>44</v>
      </c>
      <c r="B51" s="12">
        <f>SUM(B47:B50)</f>
        <v>-313.7380542183837</v>
      </c>
      <c r="C51" s="10" t="s">
        <v>12</v>
      </c>
    </row>
    <row r="52" spans="1:2" ht="12.75">
      <c r="A52" s="3"/>
      <c r="B52" s="2"/>
    </row>
    <row r="55" spans="1:5" ht="12.75">
      <c r="A55" s="50" t="s">
        <v>43</v>
      </c>
      <c r="B55" s="50"/>
      <c r="C55" s="50"/>
      <c r="D55" t="s">
        <v>31</v>
      </c>
      <c r="E55" s="11">
        <f>B10*(B11/D1+B4-B14-D1/B10)</f>
        <v>122.46031746031744</v>
      </c>
    </row>
    <row r="56" spans="1:5" ht="12.75">
      <c r="A56" s="18" t="s">
        <v>52</v>
      </c>
      <c r="B56" s="18" t="s">
        <v>9</v>
      </c>
      <c r="C56" s="10"/>
      <c r="D56" t="s">
        <v>32</v>
      </c>
      <c r="E56" s="11">
        <f>D1*D1/2-B11*B10</f>
        <v>-1054.8941798941798</v>
      </c>
    </row>
    <row r="57" spans="1:6" ht="12.75">
      <c r="A57" t="s">
        <v>23</v>
      </c>
      <c r="B57" s="11">
        <f>E60*B5</f>
        <v>0.3815884575484605</v>
      </c>
      <c r="C57" t="s">
        <v>12</v>
      </c>
      <c r="D57" t="s">
        <v>33</v>
      </c>
      <c r="E57" s="11">
        <f>B11/D1+B4-B14+E58/(2*B10)</f>
        <v>63.629976583509894</v>
      </c>
      <c r="F57" t="s">
        <v>13</v>
      </c>
    </row>
    <row r="58" spans="1:6" ht="12.75">
      <c r="A58" t="s">
        <v>22</v>
      </c>
      <c r="B58" s="11">
        <f>E63*E61</f>
        <v>82.38602944073072</v>
      </c>
      <c r="C58" t="s">
        <v>12</v>
      </c>
      <c r="D58" t="s">
        <v>18</v>
      </c>
      <c r="E58" s="11">
        <f>-(E55/2)+SQRT(E55*E55/4-E56)</f>
        <v>8.080926371826308</v>
      </c>
      <c r="F58" t="s">
        <v>20</v>
      </c>
    </row>
    <row r="59" spans="1:6" ht="12.75">
      <c r="A59" t="s">
        <v>25</v>
      </c>
      <c r="B59" s="11">
        <f>E62*(B7+B8*B9*(D1+E58)/2)</f>
        <v>28.957492479036603</v>
      </c>
      <c r="C59" t="s">
        <v>12</v>
      </c>
      <c r="D59" t="s">
        <v>18</v>
      </c>
      <c r="E59" s="11">
        <f>E58*3.6</f>
        <v>29.09133493857471</v>
      </c>
      <c r="F59" t="s">
        <v>3</v>
      </c>
    </row>
    <row r="60" spans="1:6" ht="12.75">
      <c r="A60" t="s">
        <v>22</v>
      </c>
      <c r="B60" s="11">
        <f>(B12+E58*E58/(2*B10)-(D1+E58)/2*E62)*G1*0.01</f>
        <v>1.264538290455334</v>
      </c>
      <c r="C60" t="s">
        <v>12</v>
      </c>
      <c r="D60" t="s">
        <v>28</v>
      </c>
      <c r="E60" s="11">
        <f>(D1-E58)/B10</f>
        <v>3.8158845754846045</v>
      </c>
      <c r="F60" t="s">
        <v>13</v>
      </c>
    </row>
    <row r="61" spans="1:6" ht="12.75">
      <c r="A61" s="18" t="s">
        <v>44</v>
      </c>
      <c r="B61" s="12">
        <f>SUM(B57:B60)</f>
        <v>112.98964866777112</v>
      </c>
      <c r="C61" s="10" t="s">
        <v>12</v>
      </c>
      <c r="D61" t="s">
        <v>19</v>
      </c>
      <c r="E61" s="11">
        <f>E57-E60-E64</f>
        <v>58.01833059206389</v>
      </c>
      <c r="F61" t="s">
        <v>13</v>
      </c>
    </row>
    <row r="62" spans="1:6" ht="12.75">
      <c r="A62" s="18" t="s">
        <v>11</v>
      </c>
      <c r="B62" s="12">
        <f>B41-B61</f>
        <v>-42.58270848392311</v>
      </c>
      <c r="C62" s="10" t="s">
        <v>45</v>
      </c>
      <c r="D62" t="s">
        <v>21</v>
      </c>
      <c r="E62" s="11">
        <f>(D1-E58)/B9</f>
        <v>3.1799038129038366</v>
      </c>
      <c r="F62" t="s">
        <v>13</v>
      </c>
    </row>
    <row r="63" spans="1:6" ht="12.75">
      <c r="A63" s="18" t="s">
        <v>11</v>
      </c>
      <c r="B63" s="12">
        <f>B51-B61</f>
        <v>-426.7277028861548</v>
      </c>
      <c r="C63" s="10" t="s">
        <v>46</v>
      </c>
      <c r="D63" t="s">
        <v>10</v>
      </c>
      <c r="E63" s="11">
        <f>Kraftstoffverbrauch!B7</f>
        <v>1.42</v>
      </c>
      <c r="F63" t="s">
        <v>8</v>
      </c>
    </row>
    <row r="64" spans="1:6" ht="12.75">
      <c r="A64" s="3"/>
      <c r="B64" s="5"/>
      <c r="D64" t="s">
        <v>35</v>
      </c>
      <c r="E64" s="11">
        <f>E58/(2*B10)</f>
        <v>1.795761415961402</v>
      </c>
      <c r="F64" t="s">
        <v>13</v>
      </c>
    </row>
    <row r="65" spans="1:5" ht="12.75">
      <c r="A65" s="3"/>
      <c r="B65" s="5"/>
      <c r="E65" s="11"/>
    </row>
    <row r="66" spans="1:5" ht="12.75">
      <c r="A66" s="3"/>
      <c r="B66" s="5"/>
      <c r="E66" s="11"/>
    </row>
    <row r="67" spans="1:2" ht="12.75">
      <c r="A67" s="3"/>
      <c r="B67" s="5"/>
    </row>
    <row r="69" spans="1:6" ht="12.75">
      <c r="A69" s="18"/>
      <c r="B69" s="49" t="s">
        <v>65</v>
      </c>
      <c r="C69" s="49"/>
      <c r="D69" s="49"/>
      <c r="E69" s="18" t="s">
        <v>63</v>
      </c>
      <c r="F69" s="10"/>
    </row>
    <row r="70" spans="1:6" ht="12.75">
      <c r="A70" s="18" t="s">
        <v>57</v>
      </c>
      <c r="B70" s="18" t="s">
        <v>58</v>
      </c>
      <c r="C70" s="18" t="s">
        <v>59</v>
      </c>
      <c r="D70" s="18" t="s">
        <v>60</v>
      </c>
      <c r="E70" s="18" t="s">
        <v>60</v>
      </c>
      <c r="F70" s="25" t="s">
        <v>66</v>
      </c>
    </row>
    <row r="71" spans="1:6" ht="12.75">
      <c r="A71" s="18" t="s">
        <v>44</v>
      </c>
      <c r="B71" s="23">
        <f>SUM(B73:B1011)</f>
        <v>3715.9280463694467</v>
      </c>
      <c r="C71" s="23">
        <f>SUM(C73:C1011)</f>
        <v>2959.622675792496</v>
      </c>
      <c r="D71" s="19" t="s">
        <v>12</v>
      </c>
      <c r="E71" s="19" t="s">
        <v>67</v>
      </c>
      <c r="F71" s="10" t="s">
        <v>3</v>
      </c>
    </row>
    <row r="72" spans="1:6" ht="12.75">
      <c r="A72">
        <v>70</v>
      </c>
      <c r="B72" s="11">
        <v>27.663787814432002</v>
      </c>
      <c r="C72" s="11">
        <v>27.663787814432002</v>
      </c>
      <c r="D72" s="11">
        <f>B72-C72</f>
        <v>0</v>
      </c>
      <c r="E72" s="24">
        <f>(C72/B72)-1</f>
        <v>0</v>
      </c>
      <c r="F72" s="1">
        <v>60</v>
      </c>
    </row>
    <row r="73" spans="1:6" ht="12.75">
      <c r="A73">
        <v>71</v>
      </c>
      <c r="B73" s="11">
        <v>27.663787814432002</v>
      </c>
      <c r="C73" s="11">
        <v>27.663787814432002</v>
      </c>
      <c r="D73" s="11">
        <f aca="true" t="shared" si="0" ref="D73:D136">B73-C73</f>
        <v>0</v>
      </c>
      <c r="E73" s="24">
        <f aca="true" t="shared" si="1" ref="E73:E136">(C73/B73)-1</f>
        <v>0</v>
      </c>
      <c r="F73" s="1">
        <v>60</v>
      </c>
    </row>
    <row r="74" spans="1:6" ht="12.75">
      <c r="A74">
        <v>72</v>
      </c>
      <c r="B74" s="11">
        <v>27.663787814432002</v>
      </c>
      <c r="C74" s="11">
        <v>27.663787814432002</v>
      </c>
      <c r="D74" s="11">
        <f t="shared" si="0"/>
        <v>0</v>
      </c>
      <c r="E74" s="24">
        <f t="shared" si="1"/>
        <v>0</v>
      </c>
      <c r="F74" s="1">
        <v>60</v>
      </c>
    </row>
    <row r="75" spans="1:6" ht="12.75">
      <c r="A75">
        <v>73</v>
      </c>
      <c r="B75" s="11">
        <v>27.663787814432002</v>
      </c>
      <c r="C75" s="11">
        <v>27.663787814432002</v>
      </c>
      <c r="D75" s="11">
        <f t="shared" si="0"/>
        <v>0</v>
      </c>
      <c r="E75" s="24">
        <f t="shared" si="1"/>
        <v>0</v>
      </c>
      <c r="F75" s="1">
        <v>60</v>
      </c>
    </row>
    <row r="76" spans="1:6" ht="12.75">
      <c r="A76">
        <v>74</v>
      </c>
      <c r="B76" s="11">
        <v>27.663787814432002</v>
      </c>
      <c r="C76" s="11">
        <v>27.663787814432002</v>
      </c>
      <c r="D76" s="11">
        <f t="shared" si="0"/>
        <v>0</v>
      </c>
      <c r="E76" s="24">
        <f t="shared" si="1"/>
        <v>0</v>
      </c>
      <c r="F76" s="1">
        <v>60</v>
      </c>
    </row>
    <row r="77" spans="1:6" ht="12.75">
      <c r="A77">
        <v>0</v>
      </c>
      <c r="B77" s="11">
        <v>73.70694018384802</v>
      </c>
      <c r="C77" s="11">
        <v>58.99727740604984</v>
      </c>
      <c r="D77" s="11">
        <f t="shared" si="0"/>
        <v>14.70966277779818</v>
      </c>
      <c r="E77" s="24">
        <f t="shared" si="1"/>
        <v>-0.19956957568863543</v>
      </c>
      <c r="F77" s="1">
        <v>25</v>
      </c>
    </row>
    <row r="78" spans="1:6" ht="12.75">
      <c r="A78">
        <v>1</v>
      </c>
      <c r="B78" s="11">
        <v>73.376940183848</v>
      </c>
      <c r="C78" s="11">
        <v>58.65054513657493</v>
      </c>
      <c r="D78" s="11">
        <f t="shared" si="0"/>
        <v>14.72639504727308</v>
      </c>
      <c r="E78" s="24">
        <f t="shared" si="1"/>
        <v>-0.20069513678787476</v>
      </c>
      <c r="F78" s="1">
        <v>25.35896865178759</v>
      </c>
    </row>
    <row r="79" spans="1:6" ht="12.75">
      <c r="A79">
        <v>2</v>
      </c>
      <c r="B79" s="11">
        <v>73.04694018384802</v>
      </c>
      <c r="C79" s="11">
        <v>58.298009061110996</v>
      </c>
      <c r="D79" s="11">
        <f t="shared" si="0"/>
        <v>14.748931122737027</v>
      </c>
      <c r="E79" s="24">
        <f t="shared" si="1"/>
        <v>-0.20191032075561566</v>
      </c>
      <c r="F79" s="1">
        <v>25.727913152277647</v>
      </c>
    </row>
    <row r="80" spans="1:6" ht="12.75">
      <c r="A80">
        <v>3</v>
      </c>
      <c r="B80" s="11">
        <v>72.71694018384801</v>
      </c>
      <c r="C80" s="11">
        <v>57.93935007171733</v>
      </c>
      <c r="D80" s="11">
        <f t="shared" si="0"/>
        <v>14.777590112130682</v>
      </c>
      <c r="E80" s="24">
        <f t="shared" si="1"/>
        <v>-0.20322073611415659</v>
      </c>
      <c r="F80" s="1">
        <v>26.107234268029398</v>
      </c>
    </row>
    <row r="81" spans="1:6" ht="12.75">
      <c r="A81">
        <v>4</v>
      </c>
      <c r="B81" s="11">
        <v>72.38694018384801</v>
      </c>
      <c r="C81" s="11">
        <v>57.5742274949083</v>
      </c>
      <c r="D81" s="11">
        <f t="shared" si="0"/>
        <v>14.812712688939712</v>
      </c>
      <c r="E81" s="24">
        <f t="shared" si="1"/>
        <v>-0.20463239157945412</v>
      </c>
      <c r="F81" s="1">
        <v>26.49735330005393</v>
      </c>
    </row>
    <row r="82" spans="1:6" ht="12.75">
      <c r="A82">
        <v>5</v>
      </c>
      <c r="B82" s="11">
        <v>72.05694018384801</v>
      </c>
      <c r="C82" s="11">
        <v>57.202277383773456</v>
      </c>
      <c r="D82" s="11">
        <f t="shared" si="0"/>
        <v>14.854662800074557</v>
      </c>
      <c r="E82" s="24">
        <f t="shared" si="1"/>
        <v>-0.20615172892679</v>
      </c>
      <c r="F82" s="1">
        <v>26.89871332543481</v>
      </c>
    </row>
    <row r="83" spans="1:6" ht="12.75">
      <c r="A83">
        <v>6</v>
      </c>
      <c r="B83" s="11">
        <v>71.72694018384801</v>
      </c>
      <c r="C83" s="11">
        <v>56.82311065716554</v>
      </c>
      <c r="D83" s="11">
        <f t="shared" si="0"/>
        <v>14.903829526682472</v>
      </c>
      <c r="E83" s="24">
        <f t="shared" si="1"/>
        <v>-0.20778565889582756</v>
      </c>
      <c r="F83" s="1">
        <v>27.311780521931023</v>
      </c>
    </row>
    <row r="84" spans="1:6" ht="12.75">
      <c r="A84">
        <v>7</v>
      </c>
      <c r="B84" s="11">
        <v>71.39694018384802</v>
      </c>
      <c r="C84" s="11">
        <v>56.43631107094914</v>
      </c>
      <c r="D84" s="11">
        <f t="shared" si="0"/>
        <v>14.960629112898879</v>
      </c>
      <c r="E84" s="24">
        <f t="shared" si="1"/>
        <v>-0.20954160044359138</v>
      </c>
      <c r="F84" s="1">
        <v>27.737045581210875</v>
      </c>
    </row>
    <row r="85" spans="1:6" ht="12.75">
      <c r="A85">
        <v>8</v>
      </c>
      <c r="B85" s="11">
        <v>71.066940183848</v>
      </c>
      <c r="C85" s="11">
        <v>56.04143300474033</v>
      </c>
      <c r="D85" s="11">
        <f t="shared" si="0"/>
        <v>15.025507179107677</v>
      </c>
      <c r="E85" s="24">
        <f t="shared" si="1"/>
        <v>-0.2114275236873453</v>
      </c>
      <c r="F85" s="1">
        <v>28.175025216688375</v>
      </c>
    </row>
    <row r="86" spans="1:6" ht="12.75">
      <c r="A86">
        <v>9</v>
      </c>
      <c r="B86" s="11">
        <v>70.73694018384802</v>
      </c>
      <c r="C86" s="11">
        <v>55.637999045841646</v>
      </c>
      <c r="D86" s="11">
        <f t="shared" si="0"/>
        <v>15.098941138006374</v>
      </c>
      <c r="E86" s="24">
        <f t="shared" si="1"/>
        <v>-0.21345199691651418</v>
      </c>
      <c r="F86" s="1">
        <v>28.626263772261535</v>
      </c>
    </row>
    <row r="87" spans="1:6" ht="12.75">
      <c r="A87">
        <v>10</v>
      </c>
      <c r="B87" s="11">
        <v>70.40694018384801</v>
      </c>
      <c r="C87" s="11">
        <v>55.225497350168716</v>
      </c>
      <c r="D87" s="11">
        <f t="shared" si="0"/>
        <v>15.181442833679291</v>
      </c>
      <c r="E87" s="24">
        <f t="shared" si="1"/>
        <v>-0.2156242380941027</v>
      </c>
      <c r="F87" s="1">
        <v>29.09133493857471</v>
      </c>
    </row>
    <row r="88" spans="1:6" ht="12.75">
      <c r="A88">
        <v>11</v>
      </c>
      <c r="B88" s="11">
        <v>70.07694018384801</v>
      </c>
      <c r="C88" s="11">
        <v>54.80337875785905</v>
      </c>
      <c r="D88" s="11">
        <f t="shared" si="0"/>
        <v>15.273561425988959</v>
      </c>
      <c r="E88" s="24">
        <f t="shared" si="1"/>
        <v>-0.217954171313966</v>
      </c>
      <c r="F88" s="1">
        <v>29.570843583739514</v>
      </c>
    </row>
    <row r="89" spans="1:6" ht="12.75">
      <c r="A89">
        <v>12</v>
      </c>
      <c r="B89" s="11">
        <v>69.74694018384801</v>
      </c>
      <c r="C89" s="11">
        <v>54.371053638930356</v>
      </c>
      <c r="D89" s="11">
        <f t="shared" si="0"/>
        <v>15.375886544917655</v>
      </c>
      <c r="E89" s="24">
        <f t="shared" si="1"/>
        <v>-0.2204524887312318</v>
      </c>
      <c r="F89" s="1">
        <v>30.06542770574406</v>
      </c>
    </row>
    <row r="90" spans="1:6" ht="12.75">
      <c r="A90">
        <v>13</v>
      </c>
      <c r="B90" s="11">
        <v>69.41694018384801</v>
      </c>
      <c r="C90" s="11">
        <v>53.927888441797336</v>
      </c>
      <c r="D90" s="11">
        <f t="shared" si="0"/>
        <v>15.489051742050677</v>
      </c>
      <c r="E90" s="24">
        <f t="shared" si="1"/>
        <v>-0.22313071853971866</v>
      </c>
      <c r="F90" s="1">
        <v>30.57576051404816</v>
      </c>
    </row>
    <row r="91" spans="1:6" ht="12.75">
      <c r="A91">
        <v>14</v>
      </c>
      <c r="B91" s="11">
        <v>69.08694018384801</v>
      </c>
      <c r="C91" s="11">
        <v>53.47320191464038</v>
      </c>
      <c r="D91" s="11">
        <f t="shared" si="0"/>
        <v>15.613738269207637</v>
      </c>
      <c r="E91" s="24">
        <f t="shared" si="1"/>
        <v>-0.22600129963286475</v>
      </c>
      <c r="F91" s="1">
        <v>31.102552648087137</v>
      </c>
    </row>
    <row r="92" spans="1:6" ht="12.75">
      <c r="A92">
        <v>15</v>
      </c>
      <c r="B92" s="11">
        <v>68.75694018384802</v>
      </c>
      <c r="C92" s="11">
        <v>53.00626096652913</v>
      </c>
      <c r="D92" s="11">
        <f t="shared" si="0"/>
        <v>15.750679217318883</v>
      </c>
      <c r="E92" s="24">
        <f t="shared" si="1"/>
        <v>-0.2290776636540749</v>
      </c>
      <c r="F92" s="1">
        <v>31.64655454057853</v>
      </c>
    </row>
    <row r="93" spans="1:6" ht="12.75">
      <c r="A93">
        <v>16</v>
      </c>
      <c r="B93" s="11">
        <v>68.42694018384802</v>
      </c>
      <c r="C93" s="11">
        <v>52.52627613181571</v>
      </c>
      <c r="D93" s="11">
        <f t="shared" si="0"/>
        <v>15.900664052032305</v>
      </c>
      <c r="E93" s="24">
        <f t="shared" si="1"/>
        <v>-0.23237432521914247</v>
      </c>
      <c r="F93" s="1">
        <v>32.20855893362092</v>
      </c>
    </row>
    <row r="94" spans="1:6" ht="12.75">
      <c r="A94">
        <v>17</v>
      </c>
      <c r="B94" s="11">
        <v>68.096940183848</v>
      </c>
      <c r="C94" s="11">
        <v>52.03239659760971</v>
      </c>
      <c r="D94" s="11">
        <f t="shared" si="0"/>
        <v>16.064543586238294</v>
      </c>
      <c r="E94" s="24">
        <f t="shared" si="1"/>
        <v>-0.2359069811781156</v>
      </c>
      <c r="F94" s="1">
        <v>32.78940355557208</v>
      </c>
    </row>
    <row r="95" spans="1:6" ht="12.75">
      <c r="A95">
        <v>18</v>
      </c>
      <c r="B95" s="11">
        <v>67.76694018384802</v>
      </c>
      <c r="C95" s="11">
        <v>51.52370475011042</v>
      </c>
      <c r="D95" s="11">
        <f t="shared" si="0"/>
        <v>16.243235433737603</v>
      </c>
      <c r="E95" s="24">
        <f t="shared" si="1"/>
        <v>-0.23969261987734125</v>
      </c>
      <c r="F95" s="1">
        <v>33.389973966564696</v>
      </c>
    </row>
    <row r="96" spans="1:6" ht="12.75">
      <c r="A96">
        <v>19</v>
      </c>
      <c r="B96" s="11">
        <v>67.43694018384801</v>
      </c>
      <c r="C96" s="11">
        <v>50.99921019118764</v>
      </c>
      <c r="D96" s="11">
        <f t="shared" si="0"/>
        <v>16.437729992660365</v>
      </c>
      <c r="E96" s="24">
        <f t="shared" si="1"/>
        <v>-0.24374964148502998</v>
      </c>
      <c r="F96" s="1">
        <v>34.01120658023001</v>
      </c>
    </row>
    <row r="97" spans="1:6" ht="12.75">
      <c r="A97">
        <v>20</v>
      </c>
      <c r="B97" s="11">
        <v>67.10694018384801</v>
      </c>
      <c r="C97" s="11">
        <v>50.45784317186024</v>
      </c>
      <c r="D97" s="11">
        <f t="shared" si="0"/>
        <v>16.64909701198777</v>
      </c>
      <c r="E97" s="24">
        <f t="shared" si="1"/>
        <v>-0.24809799055619952</v>
      </c>
      <c r="F97" s="1">
        <v>34.65409186871154</v>
      </c>
    </row>
    <row r="98" spans="1:6" ht="12.75">
      <c r="A98">
        <v>21</v>
      </c>
      <c r="B98" s="11">
        <v>66.77694018384801</v>
      </c>
      <c r="C98" s="11">
        <v>49.898447384217725</v>
      </c>
      <c r="D98" s="11">
        <f t="shared" si="0"/>
        <v>16.878492799630287</v>
      </c>
      <c r="E98" s="24">
        <f t="shared" si="1"/>
        <v>-0.25275930213575215</v>
      </c>
      <c r="F98" s="1">
        <v>35.31967775731478</v>
      </c>
    </row>
    <row r="99" spans="1:6" ht="12.75">
      <c r="A99">
        <v>22</v>
      </c>
      <c r="B99" s="11">
        <v>66.44694018384801</v>
      </c>
      <c r="C99" s="11">
        <v>49.31977204787021</v>
      </c>
      <c r="D99" s="11">
        <f t="shared" si="0"/>
        <v>17.127168135977804</v>
      </c>
      <c r="E99" s="24">
        <f t="shared" si="1"/>
        <v>-0.257757062832234</v>
      </c>
      <c r="F99" s="1">
        <v>36.009073214097306</v>
      </c>
    </row>
    <row r="100" spans="1:6" ht="12.75">
      <c r="A100">
        <v>23</v>
      </c>
      <c r="B100" s="11">
        <v>66.11694018384802</v>
      </c>
      <c r="C100" s="11">
        <v>48.720463221213876</v>
      </c>
      <c r="D100" s="11">
        <f t="shared" si="0"/>
        <v>17.39647696263414</v>
      </c>
      <c r="E100" s="24">
        <f t="shared" si="1"/>
        <v>-0.26311678843970454</v>
      </c>
      <c r="F100" s="1">
        <v>36.723452038290176</v>
      </c>
    </row>
    <row r="101" spans="1:6" ht="12.75">
      <c r="A101">
        <v>24</v>
      </c>
      <c r="B101" s="11">
        <v>65.786940183848</v>
      </c>
      <c r="C101" s="11">
        <v>48.09905426169625</v>
      </c>
      <c r="D101" s="11">
        <f t="shared" si="0"/>
        <v>17.68788592215175</v>
      </c>
      <c r="E101" s="24">
        <f t="shared" si="1"/>
        <v>-0.2688662198412213</v>
      </c>
      <c r="F101" s="1">
        <v>37.46405684957746</v>
      </c>
    </row>
    <row r="102" spans="1:6" ht="12.75">
      <c r="A102">
        <v>25</v>
      </c>
      <c r="B102" s="11">
        <v>65.45694018384802</v>
      </c>
      <c r="C102" s="11">
        <v>47.45395535291559</v>
      </c>
      <c r="D102" s="11">
        <f t="shared" si="0"/>
        <v>18.002984830932427</v>
      </c>
      <c r="E102" s="24">
        <f t="shared" si="1"/>
        <v>-0.27503553909436784</v>
      </c>
      <c r="F102" s="1">
        <v>38.23220327785521</v>
      </c>
    </row>
    <row r="103" spans="1:6" ht="12.75">
      <c r="A103">
        <v>26</v>
      </c>
      <c r="B103" s="11">
        <v>65.126940183848</v>
      </c>
      <c r="C103" s="11">
        <v>46.78344200987212</v>
      </c>
      <c r="D103" s="11">
        <f t="shared" si="0"/>
        <v>18.343498173975888</v>
      </c>
      <c r="E103" s="24">
        <f t="shared" si="1"/>
        <v>-0.2816576077763472</v>
      </c>
      <c r="F103" s="1">
        <v>39.029284350039596</v>
      </c>
    </row>
    <row r="104" spans="1:6" ht="12.75">
      <c r="A104">
        <v>27</v>
      </c>
      <c r="B104" s="11">
        <v>64.79694018384801</v>
      </c>
      <c r="C104" s="11">
        <v>46.0856424671277</v>
      </c>
      <c r="D104" s="11">
        <f t="shared" si="0"/>
        <v>18.71129771672031</v>
      </c>
      <c r="E104" s="24">
        <f t="shared" si="1"/>
        <v>-0.28876822985207085</v>
      </c>
      <c r="F104" s="1">
        <v>39.85677506667513</v>
      </c>
    </row>
    <row r="105" spans="1:6" ht="12.75">
      <c r="A105">
        <v>28</v>
      </c>
      <c r="B105" s="11">
        <v>64.46694018384801</v>
      </c>
      <c r="C105" s="11">
        <v>45.35852384818532</v>
      </c>
      <c r="D105" s="11">
        <f t="shared" si="0"/>
        <v>19.10841633566269</v>
      </c>
      <c r="E105" s="24">
        <f t="shared" si="1"/>
        <v>-0.2964064415213279</v>
      </c>
      <c r="F105" s="1">
        <v>40.71623715637649</v>
      </c>
    </row>
    <row r="106" spans="1:6" ht="12.75">
      <c r="A106">
        <v>29</v>
      </c>
      <c r="B106" s="11">
        <v>64.13694018384801</v>
      </c>
      <c r="C106" s="11">
        <v>44.599877008289056</v>
      </c>
      <c r="D106" s="11">
        <f t="shared" si="0"/>
        <v>19.537063175558956</v>
      </c>
      <c r="E106" s="24">
        <f t="shared" si="1"/>
        <v>-0.3046148306975064</v>
      </c>
      <c r="F106" s="1">
        <v>41.609323990367976</v>
      </c>
    </row>
    <row r="107" spans="1:6" ht="12.75">
      <c r="A107">
        <v>30</v>
      </c>
      <c r="B107" s="11">
        <v>63.80694018384801</v>
      </c>
      <c r="C107" s="11">
        <v>43.80729993735477</v>
      </c>
      <c r="D107" s="11">
        <f t="shared" si="0"/>
        <v>19.999640246493243</v>
      </c>
      <c r="E107" s="24">
        <f t="shared" si="1"/>
        <v>-0.31343988896612096</v>
      </c>
      <c r="F107" s="1">
        <v>42.537785632399654</v>
      </c>
    </row>
    <row r="108" spans="1:6" ht="12.75">
      <c r="A108">
        <v>31</v>
      </c>
      <c r="B108" s="11">
        <v>63.476940183848015</v>
      </c>
      <c r="C108" s="11">
        <v>42.978179605237735</v>
      </c>
      <c r="D108" s="11">
        <f t="shared" si="0"/>
        <v>20.49876057861028</v>
      </c>
      <c r="E108" s="24">
        <f t="shared" si="1"/>
        <v>-0.32293239906082116</v>
      </c>
      <c r="F108" s="1">
        <v>43.503473990943476</v>
      </c>
    </row>
    <row r="109" spans="1:6" ht="12.75">
      <c r="A109">
        <v>32</v>
      </c>
      <c r="B109" s="11">
        <v>63.14694018384802</v>
      </c>
      <c r="C109" s="11">
        <v>42.10967212848907</v>
      </c>
      <c r="D109" s="11">
        <f t="shared" si="0"/>
        <v>21.037268055358943</v>
      </c>
      <c r="E109" s="24">
        <f t="shared" si="1"/>
        <v>-0.3331478610699168</v>
      </c>
      <c r="F109" s="1">
        <v>44.5083480306194</v>
      </c>
    </row>
    <row r="110" spans="1:6" ht="12.75">
      <c r="A110">
        <v>33</v>
      </c>
      <c r="B110" s="11">
        <v>62.81694018384801</v>
      </c>
      <c r="C110" s="11">
        <v>41.198681136727735</v>
      </c>
      <c r="D110" s="11">
        <f t="shared" si="0"/>
        <v>21.618259047120276</v>
      </c>
      <c r="E110" s="24">
        <f t="shared" si="1"/>
        <v>-0.3441469607378128</v>
      </c>
      <c r="F110" s="1">
        <v>45.5544789880851</v>
      </c>
    </row>
    <row r="111" spans="1:6" ht="12.75">
      <c r="A111">
        <v>34</v>
      </c>
      <c r="B111" s="11">
        <v>62.48694018384801</v>
      </c>
      <c r="C111" s="11">
        <v>40.241834218467694</v>
      </c>
      <c r="D111" s="11">
        <f t="shared" si="0"/>
        <v>22.24510596538032</v>
      </c>
      <c r="E111" s="24">
        <f t="shared" si="1"/>
        <v>-0.35599608334047317</v>
      </c>
      <c r="F111" s="1">
        <v>46.64405552396353</v>
      </c>
    </row>
    <row r="112" spans="1:6" ht="12.75">
      <c r="A112">
        <v>35</v>
      </c>
      <c r="B112" s="11">
        <v>62.15694018384801</v>
      </c>
      <c r="C112" s="11">
        <v>39.2354573315503</v>
      </c>
      <c r="D112" s="11">
        <f t="shared" si="0"/>
        <v>22.921482852297707</v>
      </c>
      <c r="E112" s="24">
        <f t="shared" si="1"/>
        <v>-0.368767876676369</v>
      </c>
      <c r="F112" s="1">
        <v>47.77938872662357</v>
      </c>
    </row>
    <row r="113" spans="1:6" ht="12.75">
      <c r="A113">
        <v>36</v>
      </c>
      <c r="B113" s="11">
        <v>61.82694018384801</v>
      </c>
      <c r="C113" s="11">
        <v>38.175547073263736</v>
      </c>
      <c r="D113" s="11">
        <f t="shared" si="0"/>
        <v>23.651393110584273</v>
      </c>
      <c r="E113" s="24">
        <f t="shared" si="1"/>
        <v>-0.3825418667049463</v>
      </c>
      <c r="F113" s="1">
        <v>48.962916865648886</v>
      </c>
    </row>
    <row r="114" spans="1:6" ht="12.75">
      <c r="A114">
        <v>37</v>
      </c>
      <c r="B114" s="11">
        <v>61.13513906704737</v>
      </c>
      <c r="C114" s="11">
        <v>37.057740720979766</v>
      </c>
      <c r="D114" s="11">
        <f t="shared" si="0"/>
        <v>24.077398346067604</v>
      </c>
      <c r="E114" s="24">
        <f t="shared" si="1"/>
        <v>-0.39383893965893724</v>
      </c>
      <c r="F114" s="1">
        <v>50.19720977257737</v>
      </c>
    </row>
    <row r="115" spans="1:6" ht="12.75">
      <c r="A115">
        <v>38</v>
      </c>
      <c r="B115" s="11">
        <v>59.336770756839236</v>
      </c>
      <c r="C115" s="11">
        <v>35.877283977081014</v>
      </c>
      <c r="D115" s="11">
        <f t="shared" si="0"/>
        <v>23.459486779758222</v>
      </c>
      <c r="E115" s="24">
        <f t="shared" si="1"/>
        <v>-0.3953617037215368</v>
      </c>
      <c r="F115" s="1">
        <v>51.48497270400227</v>
      </c>
    </row>
    <row r="116" spans="1:6" ht="12.75">
      <c r="A116">
        <v>39</v>
      </c>
      <c r="B116" s="11">
        <v>56.4182195427659</v>
      </c>
      <c r="C116" s="11">
        <v>34.62899638362565</v>
      </c>
      <c r="D116" s="11">
        <f t="shared" si="0"/>
        <v>21.78922315914025</v>
      </c>
      <c r="E116" s="24">
        <f t="shared" si="1"/>
        <v>-0.38620898241256396</v>
      </c>
      <c r="F116" s="1">
        <v>52.82904951757473</v>
      </c>
    </row>
    <row r="117" spans="1:6" ht="12.75">
      <c r="A117">
        <v>40</v>
      </c>
      <c r="B117" s="11">
        <v>52.37948542482734</v>
      </c>
      <c r="C117" s="11">
        <v>33.30723441428424</v>
      </c>
      <c r="D117" s="11">
        <f t="shared" si="0"/>
        <v>19.0722510105431</v>
      </c>
      <c r="E117" s="24">
        <f t="shared" si="1"/>
        <v>-0.364116807484005</v>
      </c>
      <c r="F117" s="1">
        <v>54.23242496517932</v>
      </c>
    </row>
    <row r="118" spans="1:6" ht="12.75">
      <c r="A118">
        <v>41</v>
      </c>
      <c r="B118" s="11">
        <v>47.22056840302356</v>
      </c>
      <c r="C118" s="11">
        <v>31.905852305345174</v>
      </c>
      <c r="D118" s="11">
        <f t="shared" si="0"/>
        <v>15.314716097678389</v>
      </c>
      <c r="E118" s="24">
        <f t="shared" si="1"/>
        <v>-0.32432299346692695</v>
      </c>
      <c r="F118" s="1">
        <v>55.698225880161054</v>
      </c>
    </row>
    <row r="119" spans="1:6" ht="12.75">
      <c r="A119">
        <v>42</v>
      </c>
      <c r="B119" s="11">
        <v>40.94146847735458</v>
      </c>
      <c r="C119" s="11">
        <v>30.41816075578678</v>
      </c>
      <c r="D119" s="11">
        <f t="shared" si="0"/>
        <v>10.523307721567804</v>
      </c>
      <c r="E119" s="24">
        <f t="shared" si="1"/>
        <v>-0.25703298178931766</v>
      </c>
      <c r="F119" s="1">
        <v>57.2297210078324</v>
      </c>
    </row>
    <row r="120" spans="1:6" ht="12.75">
      <c r="A120">
        <v>43</v>
      </c>
      <c r="B120" s="11">
        <v>33.54218564782039</v>
      </c>
      <c r="C120" s="11">
        <v>28.836883710182885</v>
      </c>
      <c r="D120" s="11">
        <f t="shared" si="0"/>
        <v>4.705301937637504</v>
      </c>
      <c r="E120" s="24">
        <f t="shared" si="1"/>
        <v>-0.14028012327644068</v>
      </c>
      <c r="F120" s="1">
        <v>58.83031920181642</v>
      </c>
    </row>
    <row r="121" spans="1:6" ht="12.75">
      <c r="A121">
        <v>44</v>
      </c>
      <c r="B121" s="11">
        <v>27.663787814432002</v>
      </c>
      <c r="C121" s="11">
        <v>27.663787814432002</v>
      </c>
      <c r="D121" s="11">
        <f t="shared" si="0"/>
        <v>0</v>
      </c>
      <c r="E121" s="24">
        <f t="shared" si="1"/>
        <v>0</v>
      </c>
      <c r="F121" s="1">
        <v>60</v>
      </c>
    </row>
    <row r="122" spans="1:6" ht="12.75">
      <c r="A122">
        <v>45</v>
      </c>
      <c r="B122" s="11">
        <v>27.663787814432002</v>
      </c>
      <c r="C122" s="11">
        <v>27.663787814432002</v>
      </c>
      <c r="D122" s="11">
        <f t="shared" si="0"/>
        <v>0</v>
      </c>
      <c r="E122" s="24">
        <f t="shared" si="1"/>
        <v>0</v>
      </c>
      <c r="F122" s="1">
        <v>60</v>
      </c>
    </row>
    <row r="123" spans="1:6" ht="12.75">
      <c r="A123">
        <v>46</v>
      </c>
      <c r="B123" s="11">
        <v>27.663787814432002</v>
      </c>
      <c r="C123" s="11">
        <v>27.663787814432002</v>
      </c>
      <c r="D123" s="11">
        <f t="shared" si="0"/>
        <v>0</v>
      </c>
      <c r="E123" s="24">
        <f t="shared" si="1"/>
        <v>0</v>
      </c>
      <c r="F123" s="1">
        <v>60</v>
      </c>
    </row>
    <row r="124" spans="1:6" ht="12.75">
      <c r="A124">
        <v>47</v>
      </c>
      <c r="B124" s="11">
        <v>27.663787814432002</v>
      </c>
      <c r="C124" s="11">
        <v>27.663787814432002</v>
      </c>
      <c r="D124" s="11">
        <f t="shared" si="0"/>
        <v>0</v>
      </c>
      <c r="E124" s="24">
        <f t="shared" si="1"/>
        <v>0</v>
      </c>
      <c r="F124" s="1">
        <v>60</v>
      </c>
    </row>
    <row r="125" spans="1:6" ht="12.75">
      <c r="A125">
        <v>48</v>
      </c>
      <c r="B125" s="11">
        <v>27.663787814432002</v>
      </c>
      <c r="C125" s="11">
        <v>27.663787814432002</v>
      </c>
      <c r="D125" s="11">
        <f t="shared" si="0"/>
        <v>0</v>
      </c>
      <c r="E125" s="24">
        <f t="shared" si="1"/>
        <v>0</v>
      </c>
      <c r="F125" s="1">
        <v>60</v>
      </c>
    </row>
    <row r="126" spans="1:6" ht="12.75">
      <c r="A126">
        <v>49</v>
      </c>
      <c r="B126" s="11">
        <v>27.663787814432002</v>
      </c>
      <c r="C126" s="11">
        <v>27.663787814432002</v>
      </c>
      <c r="D126" s="11">
        <f t="shared" si="0"/>
        <v>0</v>
      </c>
      <c r="E126" s="24">
        <f t="shared" si="1"/>
        <v>0</v>
      </c>
      <c r="F126" s="1">
        <v>60</v>
      </c>
    </row>
    <row r="127" spans="1:6" ht="12.75">
      <c r="A127">
        <v>50</v>
      </c>
      <c r="B127" s="11">
        <v>27.663787814432002</v>
      </c>
      <c r="C127" s="11">
        <v>27.663787814432002</v>
      </c>
      <c r="D127" s="11">
        <f t="shared" si="0"/>
        <v>0</v>
      </c>
      <c r="E127" s="24">
        <f t="shared" si="1"/>
        <v>0</v>
      </c>
      <c r="F127" s="1">
        <v>60</v>
      </c>
    </row>
    <row r="128" spans="1:6" ht="12.75">
      <c r="A128">
        <v>51</v>
      </c>
      <c r="B128" s="11">
        <v>27.663787814432002</v>
      </c>
      <c r="C128" s="11">
        <v>27.663787814432002</v>
      </c>
      <c r="D128" s="11">
        <f t="shared" si="0"/>
        <v>0</v>
      </c>
      <c r="E128" s="24">
        <f t="shared" si="1"/>
        <v>0</v>
      </c>
      <c r="F128" s="1">
        <v>60</v>
      </c>
    </row>
    <row r="129" spans="1:6" ht="12.75">
      <c r="A129">
        <v>52</v>
      </c>
      <c r="B129" s="11">
        <v>27.663787814432002</v>
      </c>
      <c r="C129" s="11">
        <v>27.663787814432002</v>
      </c>
      <c r="D129" s="11">
        <f t="shared" si="0"/>
        <v>0</v>
      </c>
      <c r="E129" s="24">
        <f t="shared" si="1"/>
        <v>0</v>
      </c>
      <c r="F129" s="1">
        <v>60</v>
      </c>
    </row>
    <row r="130" spans="1:6" ht="12.75">
      <c r="A130">
        <v>53</v>
      </c>
      <c r="B130" s="11">
        <v>27.663787814432002</v>
      </c>
      <c r="C130" s="11">
        <v>27.663787814432002</v>
      </c>
      <c r="D130" s="11">
        <f t="shared" si="0"/>
        <v>0</v>
      </c>
      <c r="E130" s="24">
        <f t="shared" si="1"/>
        <v>0</v>
      </c>
      <c r="F130" s="1">
        <v>60</v>
      </c>
    </row>
    <row r="131" spans="1:6" ht="12.75">
      <c r="A131">
        <v>54</v>
      </c>
      <c r="B131" s="11">
        <v>27.663787814432002</v>
      </c>
      <c r="C131" s="11">
        <v>27.663787814432002</v>
      </c>
      <c r="D131" s="11">
        <f t="shared" si="0"/>
        <v>0</v>
      </c>
      <c r="E131" s="24">
        <f t="shared" si="1"/>
        <v>0</v>
      </c>
      <c r="F131" s="1">
        <v>60</v>
      </c>
    </row>
    <row r="132" spans="1:6" ht="12.75">
      <c r="A132">
        <v>55</v>
      </c>
      <c r="B132" s="11">
        <v>27.663787814432002</v>
      </c>
      <c r="C132" s="11">
        <v>27.663787814432002</v>
      </c>
      <c r="D132" s="11">
        <f t="shared" si="0"/>
        <v>0</v>
      </c>
      <c r="E132" s="24">
        <f t="shared" si="1"/>
        <v>0</v>
      </c>
      <c r="F132" s="1">
        <v>60</v>
      </c>
    </row>
    <row r="133" spans="1:6" ht="12.75">
      <c r="A133">
        <v>56</v>
      </c>
      <c r="B133" s="11">
        <v>27.663787814432002</v>
      </c>
      <c r="C133" s="11">
        <v>27.663787814432002</v>
      </c>
      <c r="D133" s="11">
        <f t="shared" si="0"/>
        <v>0</v>
      </c>
      <c r="E133" s="24">
        <f t="shared" si="1"/>
        <v>0</v>
      </c>
      <c r="F133" s="1">
        <v>60</v>
      </c>
    </row>
    <row r="134" spans="1:6" ht="12.75">
      <c r="A134">
        <v>57</v>
      </c>
      <c r="B134" s="11">
        <v>27.663787814432002</v>
      </c>
      <c r="C134" s="11">
        <v>27.663787814432002</v>
      </c>
      <c r="D134" s="11">
        <f t="shared" si="0"/>
        <v>0</v>
      </c>
      <c r="E134" s="24">
        <f t="shared" si="1"/>
        <v>0</v>
      </c>
      <c r="F134" s="1">
        <v>60</v>
      </c>
    </row>
    <row r="135" spans="1:6" ht="12.75">
      <c r="A135">
        <v>58</v>
      </c>
      <c r="B135" s="11">
        <v>27.663787814432002</v>
      </c>
      <c r="C135" s="11">
        <v>27.663787814432002</v>
      </c>
      <c r="D135" s="11">
        <f t="shared" si="0"/>
        <v>0</v>
      </c>
      <c r="E135" s="24">
        <f t="shared" si="1"/>
        <v>0</v>
      </c>
      <c r="F135" s="1">
        <v>60</v>
      </c>
    </row>
    <row r="136" spans="1:6" ht="12.75">
      <c r="A136">
        <v>59</v>
      </c>
      <c r="B136" s="11">
        <v>27.663787814432002</v>
      </c>
      <c r="C136" s="11">
        <v>27.663787814432002</v>
      </c>
      <c r="D136" s="11">
        <f t="shared" si="0"/>
        <v>0</v>
      </c>
      <c r="E136" s="24">
        <f t="shared" si="1"/>
        <v>0</v>
      </c>
      <c r="F136" s="1">
        <v>60</v>
      </c>
    </row>
    <row r="137" spans="1:6" ht="12.75">
      <c r="A137">
        <v>60</v>
      </c>
      <c r="B137" s="11">
        <v>27.663787814432002</v>
      </c>
      <c r="C137" s="11">
        <v>27.663787814432002</v>
      </c>
      <c r="D137" s="11">
        <f aca="true" t="shared" si="2" ref="D137:D147">B137-C137</f>
        <v>0</v>
      </c>
      <c r="E137" s="24">
        <f aca="true" t="shared" si="3" ref="E137:E147">(C137/B137)-1</f>
        <v>0</v>
      </c>
      <c r="F137" s="1">
        <v>60</v>
      </c>
    </row>
    <row r="138" spans="1:6" ht="12.75">
      <c r="A138">
        <v>61</v>
      </c>
      <c r="B138" s="11">
        <v>27.663787814432002</v>
      </c>
      <c r="C138" s="11">
        <v>27.663787814432002</v>
      </c>
      <c r="D138" s="11">
        <f t="shared" si="2"/>
        <v>0</v>
      </c>
      <c r="E138" s="24">
        <f t="shared" si="3"/>
        <v>0</v>
      </c>
      <c r="F138" s="1">
        <v>60</v>
      </c>
    </row>
    <row r="139" spans="1:6" ht="12.75">
      <c r="A139">
        <v>62</v>
      </c>
      <c r="B139" s="11">
        <v>27.663787814432002</v>
      </c>
      <c r="C139" s="11">
        <v>27.663787814432002</v>
      </c>
      <c r="D139" s="11">
        <f t="shared" si="2"/>
        <v>0</v>
      </c>
      <c r="E139" s="24">
        <f t="shared" si="3"/>
        <v>0</v>
      </c>
      <c r="F139" s="1">
        <v>60</v>
      </c>
    </row>
    <row r="140" spans="1:6" ht="12.75">
      <c r="A140">
        <v>63</v>
      </c>
      <c r="B140" s="11">
        <v>27.663787814432002</v>
      </c>
      <c r="C140" s="11">
        <v>27.663787814432002</v>
      </c>
      <c r="D140" s="11">
        <f t="shared" si="2"/>
        <v>0</v>
      </c>
      <c r="E140" s="24">
        <f t="shared" si="3"/>
        <v>0</v>
      </c>
      <c r="F140" s="1">
        <v>60</v>
      </c>
    </row>
    <row r="141" spans="1:6" ht="12.75">
      <c r="A141">
        <v>64</v>
      </c>
      <c r="B141" s="11">
        <v>27.663787814432002</v>
      </c>
      <c r="C141" s="11">
        <v>27.663787814432002</v>
      </c>
      <c r="D141" s="11">
        <f t="shared" si="2"/>
        <v>0</v>
      </c>
      <c r="E141" s="24">
        <f t="shared" si="3"/>
        <v>0</v>
      </c>
      <c r="F141" s="1">
        <v>60</v>
      </c>
    </row>
    <row r="142" spans="1:6" ht="12.75">
      <c r="A142">
        <v>65</v>
      </c>
      <c r="B142" s="11">
        <v>27.663787814432002</v>
      </c>
      <c r="C142" s="11">
        <v>27.663787814432002</v>
      </c>
      <c r="D142" s="11">
        <f t="shared" si="2"/>
        <v>0</v>
      </c>
      <c r="E142" s="24">
        <f t="shared" si="3"/>
        <v>0</v>
      </c>
      <c r="F142" s="1">
        <v>60</v>
      </c>
    </row>
    <row r="143" spans="1:6" ht="12.75">
      <c r="A143">
        <v>66</v>
      </c>
      <c r="B143" s="11">
        <v>27.663787814432002</v>
      </c>
      <c r="C143" s="11">
        <v>27.663787814432002</v>
      </c>
      <c r="D143" s="11">
        <f t="shared" si="2"/>
        <v>0</v>
      </c>
      <c r="E143" s="24">
        <f t="shared" si="3"/>
        <v>0</v>
      </c>
      <c r="F143" s="1">
        <v>60</v>
      </c>
    </row>
    <row r="144" spans="1:6" ht="12.75">
      <c r="A144">
        <v>67</v>
      </c>
      <c r="B144" s="11">
        <v>27.663787814432002</v>
      </c>
      <c r="C144" s="11">
        <v>27.663787814432002</v>
      </c>
      <c r="D144" s="11">
        <f t="shared" si="2"/>
        <v>0</v>
      </c>
      <c r="E144" s="24">
        <f t="shared" si="3"/>
        <v>0</v>
      </c>
      <c r="F144" s="1">
        <v>60</v>
      </c>
    </row>
    <row r="145" spans="1:6" ht="12.75">
      <c r="A145">
        <v>68</v>
      </c>
      <c r="B145" s="11">
        <v>27.663787814432002</v>
      </c>
      <c r="C145" s="11">
        <v>27.663787814432002</v>
      </c>
      <c r="D145" s="11">
        <f t="shared" si="2"/>
        <v>0</v>
      </c>
      <c r="E145" s="24">
        <f t="shared" si="3"/>
        <v>0</v>
      </c>
      <c r="F145" s="1">
        <v>60</v>
      </c>
    </row>
    <row r="146" spans="1:6" ht="12.75">
      <c r="A146">
        <v>69</v>
      </c>
      <c r="B146" s="11">
        <v>27.663787814432002</v>
      </c>
      <c r="C146" s="11">
        <v>27.663787814432002</v>
      </c>
      <c r="D146" s="11">
        <f t="shared" si="2"/>
        <v>0</v>
      </c>
      <c r="E146" s="24">
        <f t="shared" si="3"/>
        <v>0</v>
      </c>
      <c r="F146" s="1">
        <v>60</v>
      </c>
    </row>
    <row r="147" spans="1:6" ht="12.75">
      <c r="A147">
        <v>70</v>
      </c>
      <c r="B147" s="11">
        <v>27.663787814432002</v>
      </c>
      <c r="C147" s="11">
        <v>27.663787814432002</v>
      </c>
      <c r="D147" s="11">
        <f t="shared" si="2"/>
        <v>0</v>
      </c>
      <c r="E147" s="24">
        <f t="shared" si="3"/>
        <v>0</v>
      </c>
      <c r="F147" s="1">
        <v>60</v>
      </c>
    </row>
    <row r="148" spans="2:6" ht="12.75">
      <c r="B148" s="11"/>
      <c r="C148" s="11"/>
      <c r="D148" s="11"/>
      <c r="E148" s="24"/>
      <c r="F148" s="1"/>
    </row>
    <row r="149" spans="2:6" ht="12.75">
      <c r="B149" s="11"/>
      <c r="C149" s="11"/>
      <c r="D149" s="11"/>
      <c r="E149" s="24"/>
      <c r="F149" s="1"/>
    </row>
    <row r="150" spans="2:6" ht="12.75">
      <c r="B150" s="11"/>
      <c r="C150" s="11"/>
      <c r="D150" s="11"/>
      <c r="E150" s="24"/>
      <c r="F150" s="1"/>
    </row>
    <row r="151" spans="2:6" ht="12.75">
      <c r="B151" s="11"/>
      <c r="C151" s="11"/>
      <c r="D151" s="11"/>
      <c r="E151" s="24"/>
      <c r="F151" s="1"/>
    </row>
    <row r="152" spans="2:6" ht="12.75">
      <c r="B152" s="11"/>
      <c r="C152" s="11"/>
      <c r="D152" s="11"/>
      <c r="E152" s="24"/>
      <c r="F152" s="1"/>
    </row>
    <row r="153" spans="2:6" ht="12.75">
      <c r="B153" s="11"/>
      <c r="C153" s="11"/>
      <c r="D153" s="11"/>
      <c r="E153" s="24"/>
      <c r="F153" s="1"/>
    </row>
    <row r="154" spans="2:6" ht="12.75">
      <c r="B154" s="11"/>
      <c r="C154" s="11"/>
      <c r="D154" s="11"/>
      <c r="E154" s="24"/>
      <c r="F154" s="1"/>
    </row>
    <row r="155" spans="2:6" ht="12.75">
      <c r="B155" s="11"/>
      <c r="C155" s="11"/>
      <c r="D155" s="11"/>
      <c r="E155" s="24"/>
      <c r="F155" s="1"/>
    </row>
    <row r="156" spans="2:6" ht="12.75">
      <c r="B156" s="11"/>
      <c r="C156" s="11"/>
      <c r="D156" s="11"/>
      <c r="E156" s="24"/>
      <c r="F156" s="1"/>
    </row>
    <row r="157" spans="2:6" ht="12.75">
      <c r="B157" s="11"/>
      <c r="C157" s="11"/>
      <c r="D157" s="11"/>
      <c r="E157" s="24"/>
      <c r="F157" s="1"/>
    </row>
    <row r="158" spans="2:6" ht="12.75">
      <c r="B158" s="11"/>
      <c r="C158" s="11"/>
      <c r="D158" s="11"/>
      <c r="E158" s="24"/>
      <c r="F158" s="1"/>
    </row>
    <row r="159" spans="2:6" ht="12.75">
      <c r="B159" s="11"/>
      <c r="C159" s="11"/>
      <c r="D159" s="11"/>
      <c r="E159" s="24"/>
      <c r="F159" s="1"/>
    </row>
    <row r="160" spans="2:6" ht="12.75">
      <c r="B160" s="11"/>
      <c r="C160" s="11"/>
      <c r="D160" s="11"/>
      <c r="E160" s="24"/>
      <c r="F160" s="1"/>
    </row>
    <row r="161" spans="2:6" ht="12.75">
      <c r="B161" s="11"/>
      <c r="C161" s="11"/>
      <c r="D161" s="11"/>
      <c r="E161" s="24"/>
      <c r="F161" s="1"/>
    </row>
    <row r="162" spans="2:6" ht="12.75">
      <c r="B162" s="11"/>
      <c r="C162" s="11"/>
      <c r="D162" s="11"/>
      <c r="E162" s="24"/>
      <c r="F162" s="1"/>
    </row>
    <row r="163" spans="2:6" ht="12.75">
      <c r="B163" s="11"/>
      <c r="C163" s="11"/>
      <c r="F163" s="1"/>
    </row>
    <row r="164" spans="2:6" ht="12.75">
      <c r="B164" s="11"/>
      <c r="C164" s="11"/>
      <c r="F164" s="1"/>
    </row>
    <row r="165" spans="2:6" ht="12.75">
      <c r="B165" s="11"/>
      <c r="C165" s="11"/>
      <c r="F165" s="1"/>
    </row>
    <row r="166" spans="2:6" ht="12.75">
      <c r="B166" s="11"/>
      <c r="C166" s="11"/>
      <c r="F166" s="1"/>
    </row>
    <row r="167" spans="2:6" ht="12.75">
      <c r="B167" s="11"/>
      <c r="C167" s="11"/>
      <c r="F167" s="1"/>
    </row>
    <row r="168" spans="2:6" ht="12.75">
      <c r="B168" s="11"/>
      <c r="C168" s="11"/>
      <c r="F168" s="1"/>
    </row>
    <row r="169" spans="2:6" ht="12.75">
      <c r="B169" s="11"/>
      <c r="C169" s="11"/>
      <c r="F169" s="1"/>
    </row>
    <row r="170" spans="2:6" ht="12.75">
      <c r="B170" s="11"/>
      <c r="C170" s="11"/>
      <c r="F170" s="1"/>
    </row>
    <row r="171" spans="2:6" ht="12.75">
      <c r="B171" s="11"/>
      <c r="C171" s="11"/>
      <c r="F171" s="1"/>
    </row>
    <row r="172" spans="2:6" ht="12.75">
      <c r="B172" s="11"/>
      <c r="C172" s="11"/>
      <c r="F172" s="1"/>
    </row>
    <row r="173" spans="2:6" ht="12.75">
      <c r="B173" s="11"/>
      <c r="C173" s="11"/>
      <c r="F173" s="1"/>
    </row>
    <row r="174" spans="2:6" ht="12.75">
      <c r="B174" s="11"/>
      <c r="C174" s="11"/>
      <c r="F174" s="1"/>
    </row>
    <row r="175" spans="2:6" ht="12.75">
      <c r="B175" s="11"/>
      <c r="C175" s="11"/>
      <c r="F175" s="1"/>
    </row>
    <row r="176" spans="2:6" ht="12.75">
      <c r="B176" s="11"/>
      <c r="C176" s="11"/>
      <c r="F176" s="1"/>
    </row>
    <row r="177" spans="2:6" ht="12.75">
      <c r="B177" s="11"/>
      <c r="C177" s="11"/>
      <c r="F177" s="1"/>
    </row>
    <row r="178" spans="2:6" ht="12.75">
      <c r="B178" s="11"/>
      <c r="C178" s="11"/>
      <c r="F178" s="1"/>
    </row>
    <row r="179" spans="2:6" ht="12.75">
      <c r="B179" s="11"/>
      <c r="C179" s="11"/>
      <c r="F179" s="1"/>
    </row>
    <row r="180" spans="2:6" ht="12.75">
      <c r="B180" s="11"/>
      <c r="C180" s="11"/>
      <c r="F180" s="1"/>
    </row>
    <row r="181" spans="2:6" ht="12.75">
      <c r="B181" s="11"/>
      <c r="C181" s="11"/>
      <c r="F181" s="1"/>
    </row>
    <row r="182" spans="2:6" ht="12.75">
      <c r="B182" s="11"/>
      <c r="C182" s="11"/>
      <c r="F182" s="1"/>
    </row>
    <row r="183" spans="2:6" ht="12.75">
      <c r="B183" s="11"/>
      <c r="C183" s="11"/>
      <c r="F183" s="1"/>
    </row>
    <row r="184" spans="2:6" ht="12.75">
      <c r="B184" s="11"/>
      <c r="C184" s="11"/>
      <c r="F184" s="1"/>
    </row>
    <row r="185" spans="2:6" ht="12.75">
      <c r="B185" s="11"/>
      <c r="C185" s="11"/>
      <c r="F185" s="1"/>
    </row>
    <row r="186" spans="2:6" ht="12.75">
      <c r="B186" s="11"/>
      <c r="C186" s="11"/>
      <c r="F186" s="1"/>
    </row>
    <row r="187" spans="2:6" ht="12.75">
      <c r="B187" s="11"/>
      <c r="C187" s="11"/>
      <c r="F187" s="1"/>
    </row>
    <row r="188" spans="2:6" ht="12.75">
      <c r="B188" s="11"/>
      <c r="C188" s="11"/>
      <c r="F188" s="1"/>
    </row>
    <row r="189" spans="2:6" ht="12.75">
      <c r="B189" s="11"/>
      <c r="C189" s="11"/>
      <c r="F189" s="1"/>
    </row>
    <row r="190" spans="2:6" ht="12.75">
      <c r="B190" s="11"/>
      <c r="C190" s="11"/>
      <c r="F190" s="1"/>
    </row>
    <row r="191" spans="2:6" ht="12.75">
      <c r="B191" s="11"/>
      <c r="C191" s="11"/>
      <c r="F191" s="1"/>
    </row>
    <row r="192" spans="2:6" ht="12.75">
      <c r="B192" s="11"/>
      <c r="C192" s="11"/>
      <c r="F192" s="1"/>
    </row>
    <row r="193" spans="2:6" ht="12.75">
      <c r="B193" s="11"/>
      <c r="C193" s="11"/>
      <c r="F193" s="1"/>
    </row>
    <row r="194" spans="2:6" ht="12.75">
      <c r="B194" s="11"/>
      <c r="C194" s="11"/>
      <c r="F194" s="1"/>
    </row>
    <row r="195" spans="2:6" ht="12.75">
      <c r="B195" s="11"/>
      <c r="C195" s="11"/>
      <c r="F195" s="1"/>
    </row>
    <row r="196" spans="2:6" ht="12.75">
      <c r="B196" s="11"/>
      <c r="C196" s="11"/>
      <c r="F196" s="1"/>
    </row>
    <row r="197" spans="2:6" ht="12.75">
      <c r="B197" s="11"/>
      <c r="C197" s="11"/>
      <c r="F197" s="1"/>
    </row>
    <row r="198" spans="2:6" ht="12.75">
      <c r="B198" s="11"/>
      <c r="C198" s="11"/>
      <c r="F198" s="1"/>
    </row>
    <row r="199" spans="2:6" ht="12.75">
      <c r="B199" s="11"/>
      <c r="C199" s="11"/>
      <c r="F199" s="1"/>
    </row>
    <row r="200" spans="2:6" ht="12.75">
      <c r="B200" s="11"/>
      <c r="C200" s="11"/>
      <c r="F200" s="1"/>
    </row>
    <row r="201" spans="2:6" ht="12.75">
      <c r="B201" s="11"/>
      <c r="C201" s="11"/>
      <c r="F201" s="1"/>
    </row>
    <row r="202" spans="2:6" ht="12.75">
      <c r="B202" s="11"/>
      <c r="C202" s="11"/>
      <c r="F202" s="1"/>
    </row>
    <row r="203" spans="2:6" ht="12.75">
      <c r="B203" s="11"/>
      <c r="C203" s="11"/>
      <c r="F203" s="1"/>
    </row>
    <row r="204" spans="2:6" ht="12.75">
      <c r="B204" s="11"/>
      <c r="C204" s="11"/>
      <c r="F204" s="1"/>
    </row>
    <row r="205" spans="2:6" ht="12.75">
      <c r="B205" s="11"/>
      <c r="C205" s="11"/>
      <c r="F205" s="1"/>
    </row>
    <row r="206" spans="2:6" ht="12.75">
      <c r="B206" s="11"/>
      <c r="C206" s="11"/>
      <c r="F206" s="1"/>
    </row>
    <row r="207" spans="2:6" ht="12.75">
      <c r="B207" s="11"/>
      <c r="C207" s="11"/>
      <c r="F207" s="1"/>
    </row>
    <row r="208" spans="2:6" ht="12.75">
      <c r="B208" s="11"/>
      <c r="C208" s="11"/>
      <c r="F208" s="1"/>
    </row>
    <row r="209" spans="2:6" ht="12.75">
      <c r="B209" s="11"/>
      <c r="C209" s="11"/>
      <c r="F209" s="1"/>
    </row>
    <row r="210" spans="2:6" ht="12.75">
      <c r="B210" s="11"/>
      <c r="C210" s="11"/>
      <c r="F210" s="1"/>
    </row>
    <row r="211" spans="2:6" ht="12.75">
      <c r="B211" s="11"/>
      <c r="C211" s="11"/>
      <c r="F211" s="1"/>
    </row>
    <row r="212" spans="2:6" ht="12.75">
      <c r="B212" s="11"/>
      <c r="C212" s="11"/>
      <c r="F212" s="1"/>
    </row>
    <row r="213" spans="2:6" ht="12.75">
      <c r="B213" s="11"/>
      <c r="C213" s="11"/>
      <c r="F213" s="1"/>
    </row>
    <row r="214" spans="2:6" ht="12.75">
      <c r="B214" s="11"/>
      <c r="C214" s="11"/>
      <c r="F214" s="1"/>
    </row>
    <row r="215" spans="2:6" ht="12.75">
      <c r="B215" s="11"/>
      <c r="C215" s="11"/>
      <c r="F215" s="1"/>
    </row>
    <row r="216" spans="2:6" ht="12.75">
      <c r="B216" s="11"/>
      <c r="C216" s="11"/>
      <c r="F216" s="1"/>
    </row>
    <row r="217" spans="2:6" ht="12.75">
      <c r="B217" s="11"/>
      <c r="C217" s="11"/>
      <c r="F217" s="1"/>
    </row>
    <row r="218" spans="2:6" ht="12.75">
      <c r="B218" s="11"/>
      <c r="C218" s="11"/>
      <c r="F218" s="1"/>
    </row>
    <row r="219" spans="2:6" ht="12.75">
      <c r="B219" s="11"/>
      <c r="C219" s="11"/>
      <c r="F219" s="1"/>
    </row>
    <row r="220" spans="2:6" ht="12.75">
      <c r="B220" s="11"/>
      <c r="C220" s="11"/>
      <c r="F220" s="1"/>
    </row>
    <row r="221" spans="2:6" ht="12.75">
      <c r="B221" s="11"/>
      <c r="C221" s="11"/>
      <c r="F221" s="1"/>
    </row>
    <row r="222" spans="2:6" ht="12.75">
      <c r="B222" s="11"/>
      <c r="C222" s="11"/>
      <c r="F222" s="1"/>
    </row>
    <row r="223" spans="2:6" ht="12.75">
      <c r="B223" s="11"/>
      <c r="C223" s="11"/>
      <c r="F223" s="1"/>
    </row>
    <row r="224" spans="2:6" ht="12.75">
      <c r="B224" s="11"/>
      <c r="C224" s="11"/>
      <c r="F224" s="1"/>
    </row>
    <row r="225" spans="2:6" ht="12.75">
      <c r="B225" s="11"/>
      <c r="C225" s="11"/>
      <c r="F225" s="1"/>
    </row>
    <row r="226" spans="2:6" ht="12.75">
      <c r="B226" s="11"/>
      <c r="C226" s="11"/>
      <c r="F226" s="1"/>
    </row>
    <row r="227" spans="2:6" ht="12.75">
      <c r="B227" s="11"/>
      <c r="C227" s="11"/>
      <c r="F227" s="1"/>
    </row>
    <row r="228" spans="2:6" ht="12.75">
      <c r="B228" s="11"/>
      <c r="C228" s="11"/>
      <c r="F228" s="1"/>
    </row>
    <row r="229" spans="2:6" ht="12.75">
      <c r="B229" s="11"/>
      <c r="C229" s="11"/>
      <c r="F229" s="1"/>
    </row>
    <row r="230" spans="2:6" ht="12.75">
      <c r="B230" s="11"/>
      <c r="C230" s="11"/>
      <c r="F230" s="1"/>
    </row>
    <row r="231" spans="2:6" ht="12.75">
      <c r="B231" s="11"/>
      <c r="C231" s="11"/>
      <c r="F231" s="1"/>
    </row>
    <row r="232" spans="2:6" ht="12.75">
      <c r="B232" s="11"/>
      <c r="C232" s="11"/>
      <c r="F232" s="1"/>
    </row>
    <row r="233" spans="2:6" ht="12.75">
      <c r="B233" s="11"/>
      <c r="C233" s="11"/>
      <c r="F233" s="1"/>
    </row>
    <row r="234" spans="2:6" ht="12.75">
      <c r="B234" s="11"/>
      <c r="C234" s="11"/>
      <c r="F234" s="1"/>
    </row>
    <row r="235" spans="2:6" ht="12.75">
      <c r="B235" s="11"/>
      <c r="C235" s="11"/>
      <c r="F235" s="1"/>
    </row>
    <row r="236" spans="2:6" ht="12.75">
      <c r="B236" s="11"/>
      <c r="C236" s="11"/>
      <c r="F236" s="1"/>
    </row>
    <row r="237" spans="2:6" ht="12.75">
      <c r="B237" s="11"/>
      <c r="C237" s="11"/>
      <c r="F237" s="1"/>
    </row>
    <row r="238" spans="2:6" ht="12.75">
      <c r="B238" s="11"/>
      <c r="C238" s="11"/>
      <c r="F238" s="1"/>
    </row>
    <row r="239" spans="2:6" ht="12.75">
      <c r="B239" s="11"/>
      <c r="C239" s="11"/>
      <c r="F239" s="1"/>
    </row>
    <row r="240" spans="2:6" ht="12.75">
      <c r="B240" s="11"/>
      <c r="C240" s="11"/>
      <c r="F240" s="1"/>
    </row>
    <row r="241" spans="2:6" ht="12.75">
      <c r="B241" s="11"/>
      <c r="C241" s="11"/>
      <c r="F241" s="1"/>
    </row>
    <row r="242" spans="2:6" ht="12.75">
      <c r="B242" s="11"/>
      <c r="C242" s="11"/>
      <c r="F242" s="1"/>
    </row>
    <row r="243" spans="2:6" ht="12.75">
      <c r="B243" s="11"/>
      <c r="C243" s="11"/>
      <c r="F243" s="1"/>
    </row>
    <row r="244" spans="2:6" ht="12.75">
      <c r="B244" s="11"/>
      <c r="C244" s="11"/>
      <c r="F244" s="1"/>
    </row>
    <row r="245" spans="2:6" ht="12.75">
      <c r="B245" s="11"/>
      <c r="C245" s="11"/>
      <c r="F245" s="1"/>
    </row>
    <row r="246" spans="2:6" ht="12.75">
      <c r="B246" s="11"/>
      <c r="C246" s="11"/>
      <c r="F246" s="1"/>
    </row>
    <row r="247" spans="2:6" ht="12.75">
      <c r="B247" s="11"/>
      <c r="C247" s="11"/>
      <c r="F247" s="1"/>
    </row>
    <row r="248" spans="2:6" ht="12.75">
      <c r="B248" s="11"/>
      <c r="C248" s="11"/>
      <c r="F248" s="1"/>
    </row>
    <row r="249" spans="2:6" ht="12.75">
      <c r="B249" s="11"/>
      <c r="C249" s="11"/>
      <c r="F249" s="1"/>
    </row>
    <row r="250" spans="2:6" ht="12.75">
      <c r="B250" s="11"/>
      <c r="C250" s="11"/>
      <c r="F250" s="1"/>
    </row>
    <row r="251" spans="2:6" ht="12.75">
      <c r="B251" s="11"/>
      <c r="C251" s="11"/>
      <c r="F251" s="1"/>
    </row>
    <row r="252" spans="2:6" ht="12.75">
      <c r="B252" s="11"/>
      <c r="C252" s="11"/>
      <c r="F252" s="1"/>
    </row>
    <row r="253" spans="2:6" ht="12.75">
      <c r="B253" s="11"/>
      <c r="C253" s="11"/>
      <c r="F253" s="1"/>
    </row>
    <row r="254" spans="2:6" ht="12.75">
      <c r="B254" s="11"/>
      <c r="C254" s="11"/>
      <c r="F254" s="1"/>
    </row>
    <row r="255" spans="2:6" ht="12.75">
      <c r="B255" s="11"/>
      <c r="C255" s="11"/>
      <c r="F255" s="1"/>
    </row>
    <row r="256" spans="2:6" ht="12.75">
      <c r="B256" s="11"/>
      <c r="C256" s="11"/>
      <c r="F256" s="1"/>
    </row>
    <row r="257" spans="2:6" ht="12.75">
      <c r="B257" s="11"/>
      <c r="C257" s="11"/>
      <c r="F257" s="1"/>
    </row>
    <row r="258" spans="2:6" ht="12.75">
      <c r="B258" s="11"/>
      <c r="C258" s="11"/>
      <c r="F258" s="1"/>
    </row>
    <row r="259" spans="2:6" ht="12.75">
      <c r="B259" s="11"/>
      <c r="C259" s="11"/>
      <c r="F259" s="1"/>
    </row>
    <row r="260" spans="2:6" ht="12.75">
      <c r="B260" s="11"/>
      <c r="C260" s="11"/>
      <c r="F260" s="1"/>
    </row>
    <row r="261" spans="2:6" ht="12.75">
      <c r="B261" s="11"/>
      <c r="C261" s="11"/>
      <c r="F261" s="1"/>
    </row>
    <row r="262" spans="2:6" ht="12.75">
      <c r="B262" s="11"/>
      <c r="C262" s="11"/>
      <c r="F262" s="1"/>
    </row>
    <row r="263" spans="2:6" ht="12.75">
      <c r="B263" s="11"/>
      <c r="C263" s="11"/>
      <c r="F263" s="1"/>
    </row>
    <row r="264" spans="2:6" ht="12.75">
      <c r="B264" s="11"/>
      <c r="C264" s="11"/>
      <c r="F264" s="1"/>
    </row>
    <row r="265" spans="2:6" ht="12.75">
      <c r="B265" s="11"/>
      <c r="C265" s="11"/>
      <c r="F265" s="1"/>
    </row>
    <row r="266" spans="2:6" ht="12.75">
      <c r="B266" s="11"/>
      <c r="C266" s="11"/>
      <c r="F266" s="1"/>
    </row>
    <row r="267" spans="2:6" ht="12.75">
      <c r="B267" s="11"/>
      <c r="C267" s="11"/>
      <c r="F267" s="1"/>
    </row>
    <row r="268" spans="2:6" ht="12.75">
      <c r="B268" s="11"/>
      <c r="C268" s="11"/>
      <c r="F268" s="1"/>
    </row>
    <row r="269" spans="2:6" ht="12.75">
      <c r="B269" s="11"/>
      <c r="C269" s="11"/>
      <c r="F269" s="1"/>
    </row>
    <row r="270" spans="2:6" ht="12.75">
      <c r="B270" s="11"/>
      <c r="C270" s="11"/>
      <c r="F270" s="1"/>
    </row>
    <row r="271" spans="2:6" ht="12.75">
      <c r="B271" s="11"/>
      <c r="C271" s="11"/>
      <c r="F271" s="1"/>
    </row>
    <row r="272" spans="2:6" ht="12.75">
      <c r="B272" s="11"/>
      <c r="C272" s="11"/>
      <c r="F272" s="1"/>
    </row>
    <row r="273" spans="2:6" ht="12.75">
      <c r="B273" s="11"/>
      <c r="C273" s="11"/>
      <c r="F273" s="1"/>
    </row>
    <row r="274" spans="2:6" ht="12.75">
      <c r="B274" s="11"/>
      <c r="C274" s="11"/>
      <c r="F274" s="1"/>
    </row>
    <row r="275" spans="2:6" ht="12.75">
      <c r="B275" s="11"/>
      <c r="C275" s="11"/>
      <c r="F275" s="1"/>
    </row>
    <row r="276" spans="2:6" ht="12.75">
      <c r="B276" s="11"/>
      <c r="C276" s="11"/>
      <c r="F276" s="1"/>
    </row>
    <row r="277" spans="2:6" ht="12.75">
      <c r="B277" s="11"/>
      <c r="C277" s="11"/>
      <c r="F277" s="1"/>
    </row>
    <row r="278" spans="2:6" ht="12.75">
      <c r="B278" s="11"/>
      <c r="C278" s="11"/>
      <c r="F278" s="1"/>
    </row>
    <row r="279" spans="2:6" ht="12.75">
      <c r="B279" s="11"/>
      <c r="C279" s="11"/>
      <c r="F279" s="1"/>
    </row>
    <row r="280" spans="2:6" ht="12.75">
      <c r="B280" s="11"/>
      <c r="C280" s="11"/>
      <c r="F280" s="1"/>
    </row>
    <row r="281" spans="2:6" ht="12.75">
      <c r="B281" s="11"/>
      <c r="C281" s="11"/>
      <c r="F281" s="1"/>
    </row>
    <row r="282" spans="2:6" ht="12.75">
      <c r="B282" s="11"/>
      <c r="C282" s="11"/>
      <c r="F282" s="1"/>
    </row>
    <row r="283" spans="2:6" ht="12.75">
      <c r="B283" s="11"/>
      <c r="C283" s="11"/>
      <c r="F283" s="1"/>
    </row>
    <row r="284" spans="2:6" ht="12.75">
      <c r="B284" s="11"/>
      <c r="C284" s="11"/>
      <c r="F284" s="1"/>
    </row>
    <row r="285" spans="2:6" ht="12.75">
      <c r="B285" s="11"/>
      <c r="C285" s="11"/>
      <c r="F285" s="1"/>
    </row>
    <row r="286" spans="2:6" ht="12.75">
      <c r="B286" s="11"/>
      <c r="C286" s="11"/>
      <c r="F286" s="1"/>
    </row>
    <row r="287" spans="2:6" ht="12.75">
      <c r="B287" s="11"/>
      <c r="C287" s="11"/>
      <c r="F287" s="1"/>
    </row>
    <row r="288" spans="2:6" ht="12.75">
      <c r="B288" s="11"/>
      <c r="C288" s="11"/>
      <c r="F288" s="1"/>
    </row>
    <row r="289" spans="2:6" ht="12.75">
      <c r="B289" s="11"/>
      <c r="C289" s="11"/>
      <c r="F289" s="1"/>
    </row>
    <row r="290" spans="2:6" ht="12.75">
      <c r="B290" s="11"/>
      <c r="C290" s="11"/>
      <c r="F290" s="1"/>
    </row>
    <row r="291" spans="2:6" ht="12.75">
      <c r="B291" s="11"/>
      <c r="C291" s="11"/>
      <c r="F291" s="1"/>
    </row>
    <row r="292" spans="2:6" ht="12.75">
      <c r="B292" s="11"/>
      <c r="C292" s="11"/>
      <c r="F292" s="1"/>
    </row>
    <row r="293" spans="2:6" ht="12.75">
      <c r="B293" s="11"/>
      <c r="C293" s="11"/>
      <c r="F293" s="1"/>
    </row>
    <row r="294" spans="2:6" ht="12.75">
      <c r="B294" s="11"/>
      <c r="C294" s="11"/>
      <c r="F294" s="1"/>
    </row>
    <row r="295" spans="2:6" ht="12.75">
      <c r="B295" s="11"/>
      <c r="C295" s="11"/>
      <c r="F295" s="1"/>
    </row>
    <row r="296" spans="2:6" ht="12.75">
      <c r="B296" s="11"/>
      <c r="C296" s="11"/>
      <c r="F296" s="1"/>
    </row>
    <row r="297" spans="2:6" ht="12.75">
      <c r="B297" s="11"/>
      <c r="C297" s="11"/>
      <c r="F297" s="1"/>
    </row>
    <row r="298" spans="2:6" ht="12.75">
      <c r="B298" s="11"/>
      <c r="C298" s="11"/>
      <c r="F298" s="1"/>
    </row>
    <row r="299" spans="2:6" ht="12.75">
      <c r="B299" s="11"/>
      <c r="C299" s="11"/>
      <c r="F299" s="1"/>
    </row>
    <row r="300" spans="2:6" ht="12.75">
      <c r="B300" s="11"/>
      <c r="C300" s="11"/>
      <c r="F300" s="1"/>
    </row>
    <row r="301" spans="2:6" ht="12.75">
      <c r="B301" s="11"/>
      <c r="C301" s="11"/>
      <c r="F301" s="1"/>
    </row>
    <row r="302" spans="2:6" ht="12.75">
      <c r="B302" s="11"/>
      <c r="C302" s="11"/>
      <c r="F302" s="1"/>
    </row>
    <row r="303" spans="2:6" ht="12.75">
      <c r="B303" s="11"/>
      <c r="C303" s="11"/>
      <c r="F303" s="1"/>
    </row>
    <row r="304" spans="2:6" ht="12.75">
      <c r="B304" s="11"/>
      <c r="C304" s="11"/>
      <c r="F304" s="1"/>
    </row>
    <row r="305" spans="2:6" ht="12.75">
      <c r="B305" s="11"/>
      <c r="C305" s="11"/>
      <c r="F305" s="1"/>
    </row>
    <row r="306" spans="2:6" ht="12.75">
      <c r="B306" s="11"/>
      <c r="C306" s="11"/>
      <c r="F306" s="1"/>
    </row>
    <row r="307" spans="2:6" ht="12.75">
      <c r="B307" s="11"/>
      <c r="C307" s="11"/>
      <c r="F307" s="1"/>
    </row>
    <row r="308" spans="2:6" ht="12.75">
      <c r="B308" s="11"/>
      <c r="C308" s="11"/>
      <c r="F308" s="1"/>
    </row>
    <row r="309" spans="2:6" ht="12.75">
      <c r="B309" s="11"/>
      <c r="C309" s="11"/>
      <c r="F309" s="1"/>
    </row>
    <row r="310" spans="2:6" ht="12.75">
      <c r="B310" s="11"/>
      <c r="C310" s="11"/>
      <c r="F310" s="1"/>
    </row>
    <row r="311" spans="2:6" ht="12.75">
      <c r="B311" s="11"/>
      <c r="C311" s="11"/>
      <c r="F311" s="1"/>
    </row>
    <row r="312" spans="2:6" ht="12.75">
      <c r="B312" s="11"/>
      <c r="C312" s="11"/>
      <c r="F312" s="1"/>
    </row>
    <row r="313" spans="2:6" ht="12.75">
      <c r="B313" s="11"/>
      <c r="C313" s="11"/>
      <c r="F313" s="1"/>
    </row>
    <row r="314" spans="2:6" ht="12.75">
      <c r="B314" s="11"/>
      <c r="C314" s="11"/>
      <c r="F314" s="1"/>
    </row>
    <row r="315" spans="2:6" ht="12.75">
      <c r="B315" s="11"/>
      <c r="C315" s="11"/>
      <c r="F315" s="1"/>
    </row>
    <row r="316" spans="2:6" ht="12.75">
      <c r="B316" s="11"/>
      <c r="C316" s="11"/>
      <c r="F316" s="1"/>
    </row>
    <row r="317" spans="2:6" ht="12.75">
      <c r="B317" s="11"/>
      <c r="C317" s="11"/>
      <c r="F317" s="1"/>
    </row>
    <row r="318" spans="2:6" ht="12.75">
      <c r="B318" s="11"/>
      <c r="C318" s="11"/>
      <c r="F318" s="1"/>
    </row>
    <row r="319" spans="2:6" ht="12.75">
      <c r="B319" s="11"/>
      <c r="C319" s="11"/>
      <c r="F319" s="1"/>
    </row>
    <row r="320" spans="2:6" ht="12.75">
      <c r="B320" s="11"/>
      <c r="C320" s="11"/>
      <c r="F320" s="1"/>
    </row>
    <row r="321" spans="2:6" ht="12.75">
      <c r="B321" s="11"/>
      <c r="C321" s="11"/>
      <c r="F321" s="1"/>
    </row>
    <row r="322" spans="2:6" ht="12.75">
      <c r="B322" s="11"/>
      <c r="C322" s="11"/>
      <c r="F322" s="1"/>
    </row>
    <row r="323" spans="2:6" ht="12.75">
      <c r="B323" s="11"/>
      <c r="C323" s="11"/>
      <c r="F323" s="1"/>
    </row>
    <row r="324" spans="2:6" ht="12.75">
      <c r="B324" s="11"/>
      <c r="C324" s="11"/>
      <c r="F324" s="1"/>
    </row>
    <row r="325" spans="2:6" ht="12.75">
      <c r="B325" s="11"/>
      <c r="C325" s="11"/>
      <c r="F325" s="1"/>
    </row>
    <row r="326" spans="2:6" ht="12.75">
      <c r="B326" s="11"/>
      <c r="C326" s="11"/>
      <c r="F326" s="1"/>
    </row>
    <row r="327" spans="2:6" ht="12.75">
      <c r="B327" s="11"/>
      <c r="C327" s="11"/>
      <c r="F327" s="1"/>
    </row>
    <row r="328" spans="2:6" ht="12.75">
      <c r="B328" s="11"/>
      <c r="C328" s="11"/>
      <c r="F328" s="1"/>
    </row>
    <row r="329" spans="2:6" ht="12.75">
      <c r="B329" s="11"/>
      <c r="C329" s="11"/>
      <c r="F329" s="1"/>
    </row>
    <row r="330" spans="2:6" ht="12.75">
      <c r="B330" s="11"/>
      <c r="C330" s="11"/>
      <c r="F330" s="1"/>
    </row>
    <row r="331" spans="2:6" ht="12.75">
      <c r="B331" s="11"/>
      <c r="C331" s="11"/>
      <c r="F331" s="1"/>
    </row>
    <row r="332" spans="2:6" ht="12.75">
      <c r="B332" s="11"/>
      <c r="C332" s="11"/>
      <c r="F332" s="1"/>
    </row>
    <row r="333" spans="2:6" ht="12.75">
      <c r="B333" s="11"/>
      <c r="C333" s="11"/>
      <c r="F333" s="1"/>
    </row>
    <row r="334" spans="2:6" ht="12.75">
      <c r="B334" s="11"/>
      <c r="C334" s="11"/>
      <c r="F334" s="1"/>
    </row>
    <row r="335" spans="2:6" ht="12.75">
      <c r="B335" s="11"/>
      <c r="C335" s="11"/>
      <c r="F335" s="1"/>
    </row>
    <row r="336" spans="2:6" ht="12.75">
      <c r="B336" s="11"/>
      <c r="C336" s="11"/>
      <c r="F336" s="1"/>
    </row>
    <row r="337" spans="2:6" ht="12.75">
      <c r="B337" s="11"/>
      <c r="C337" s="11"/>
      <c r="F337" s="1"/>
    </row>
    <row r="338" spans="2:6" ht="12.75">
      <c r="B338" s="11"/>
      <c r="C338" s="11"/>
      <c r="F338" s="1"/>
    </row>
    <row r="339" spans="2:6" ht="12.75">
      <c r="B339" s="11"/>
      <c r="C339" s="11"/>
      <c r="F339" s="1"/>
    </row>
    <row r="340" spans="2:6" ht="12.75">
      <c r="B340" s="11"/>
      <c r="C340" s="11"/>
      <c r="F340" s="1"/>
    </row>
    <row r="341" spans="2:6" ht="12.75">
      <c r="B341" s="11"/>
      <c r="C341" s="11"/>
      <c r="F341" s="1"/>
    </row>
    <row r="342" spans="2:6" ht="12.75">
      <c r="B342" s="11"/>
      <c r="C342" s="11"/>
      <c r="F342" s="1"/>
    </row>
    <row r="343" spans="2:6" ht="12.75">
      <c r="B343" s="11"/>
      <c r="C343" s="11"/>
      <c r="F343" s="1"/>
    </row>
    <row r="344" spans="2:6" ht="12.75">
      <c r="B344" s="11"/>
      <c r="C344" s="11"/>
      <c r="F344" s="1"/>
    </row>
    <row r="345" spans="2:6" ht="12.75">
      <c r="B345" s="11"/>
      <c r="C345" s="11"/>
      <c r="F345" s="1"/>
    </row>
    <row r="346" spans="2:6" ht="12.75">
      <c r="B346" s="11"/>
      <c r="C346" s="11"/>
      <c r="F346" s="1"/>
    </row>
    <row r="347" spans="2:6" ht="12.75">
      <c r="B347" s="11"/>
      <c r="C347" s="11"/>
      <c r="F347" s="1"/>
    </row>
    <row r="348" spans="2:6" ht="12.75">
      <c r="B348" s="11"/>
      <c r="C348" s="11"/>
      <c r="F348" s="1"/>
    </row>
    <row r="349" spans="2:6" ht="12.75">
      <c r="B349" s="11"/>
      <c r="C349" s="11"/>
      <c r="F349" s="1"/>
    </row>
    <row r="350" spans="2:6" ht="12.75">
      <c r="B350" s="11"/>
      <c r="C350" s="11"/>
      <c r="F350" s="1"/>
    </row>
    <row r="351" spans="2:6" ht="12.75">
      <c r="B351" s="11"/>
      <c r="C351" s="11"/>
      <c r="F351" s="1"/>
    </row>
    <row r="352" spans="2:6" ht="12.75">
      <c r="B352" s="11"/>
      <c r="C352" s="11"/>
      <c r="F352" s="1"/>
    </row>
    <row r="353" spans="2:6" ht="12.75">
      <c r="B353" s="11"/>
      <c r="C353" s="11"/>
      <c r="F353" s="1"/>
    </row>
    <row r="354" spans="2:6" ht="12.75">
      <c r="B354" s="11"/>
      <c r="C354" s="11"/>
      <c r="F354" s="1"/>
    </row>
    <row r="355" spans="2:6" ht="12.75">
      <c r="B355" s="11"/>
      <c r="C355" s="11"/>
      <c r="F355" s="1"/>
    </row>
    <row r="356" spans="2:6" ht="12.75">
      <c r="B356" s="11"/>
      <c r="C356" s="11"/>
      <c r="F356" s="1"/>
    </row>
    <row r="357" spans="2:6" ht="12.75">
      <c r="B357" s="11"/>
      <c r="C357" s="11"/>
      <c r="F357" s="1"/>
    </row>
    <row r="358" spans="2:6" ht="12.75">
      <c r="B358" s="11"/>
      <c r="C358" s="11"/>
      <c r="F358" s="1"/>
    </row>
    <row r="359" spans="2:6" ht="12.75">
      <c r="B359" s="11"/>
      <c r="C359" s="11"/>
      <c r="F359" s="1"/>
    </row>
    <row r="360" spans="2:6" ht="12.75">
      <c r="B360" s="11"/>
      <c r="C360" s="11"/>
      <c r="F360" s="1"/>
    </row>
    <row r="361" spans="2:6" ht="12.75">
      <c r="B361" s="11"/>
      <c r="C361" s="11"/>
      <c r="F361" s="1"/>
    </row>
    <row r="362" spans="2:6" ht="12.75">
      <c r="B362" s="11"/>
      <c r="C362" s="11"/>
      <c r="F362" s="1"/>
    </row>
    <row r="363" spans="2:6" ht="12.75">
      <c r="B363" s="11"/>
      <c r="C363" s="11"/>
      <c r="F363" s="1"/>
    </row>
    <row r="364" spans="2:6" ht="12.75">
      <c r="B364" s="11"/>
      <c r="C364" s="11"/>
      <c r="F364" s="1"/>
    </row>
    <row r="365" spans="2:6" ht="12.75">
      <c r="B365" s="11"/>
      <c r="C365" s="11"/>
      <c r="F365" s="1"/>
    </row>
    <row r="366" spans="2:6" ht="12.75">
      <c r="B366" s="11"/>
      <c r="C366" s="11"/>
      <c r="F366" s="1"/>
    </row>
    <row r="367" spans="2:6" ht="12.75">
      <c r="B367" s="11"/>
      <c r="C367" s="11"/>
      <c r="F367" s="1"/>
    </row>
    <row r="368" spans="2:6" ht="12.75">
      <c r="B368" s="11"/>
      <c r="C368" s="11"/>
      <c r="F368" s="1"/>
    </row>
    <row r="369" spans="2:6" ht="12.75">
      <c r="B369" s="11"/>
      <c r="C369" s="11"/>
      <c r="F369" s="1"/>
    </row>
    <row r="370" spans="2:6" ht="12.75">
      <c r="B370" s="11"/>
      <c r="C370" s="11"/>
      <c r="F370" s="1"/>
    </row>
    <row r="371" spans="2:6" ht="12.75">
      <c r="B371" s="11"/>
      <c r="C371" s="11"/>
      <c r="F371" s="1"/>
    </row>
    <row r="372" spans="2:6" ht="12.75">
      <c r="B372" s="11"/>
      <c r="C372" s="11"/>
      <c r="F372" s="1"/>
    </row>
    <row r="373" spans="2:6" ht="12.75">
      <c r="B373" s="11"/>
      <c r="C373" s="11"/>
      <c r="F373" s="1"/>
    </row>
    <row r="374" spans="2:6" ht="12.75">
      <c r="B374" s="11"/>
      <c r="C374" s="11"/>
      <c r="F374" s="1"/>
    </row>
    <row r="375" spans="2:6" ht="12.75">
      <c r="B375" s="11"/>
      <c r="C375" s="11"/>
      <c r="F375" s="1"/>
    </row>
    <row r="376" spans="2:6" ht="12.75">
      <c r="B376" s="11"/>
      <c r="C376" s="11"/>
      <c r="F376" s="1"/>
    </row>
    <row r="377" spans="2:6" ht="12.75">
      <c r="B377" s="11"/>
      <c r="C377" s="11"/>
      <c r="F377" s="1"/>
    </row>
    <row r="378" spans="2:6" ht="12.75">
      <c r="B378" s="11"/>
      <c r="C378" s="11"/>
      <c r="F378" s="1"/>
    </row>
    <row r="379" spans="2:6" ht="12.75">
      <c r="B379" s="11"/>
      <c r="C379" s="11"/>
      <c r="F379" s="1"/>
    </row>
    <row r="380" spans="2:6" ht="12.75">
      <c r="B380" s="11"/>
      <c r="C380" s="11"/>
      <c r="F380" s="1"/>
    </row>
    <row r="381" spans="2:6" ht="12.75">
      <c r="B381" s="11"/>
      <c r="C381" s="11"/>
      <c r="F381" s="1"/>
    </row>
    <row r="382" spans="2:6" ht="12.75">
      <c r="B382" s="11"/>
      <c r="C382" s="11"/>
      <c r="F382" s="1"/>
    </row>
    <row r="383" spans="2:6" ht="12.75">
      <c r="B383" s="11"/>
      <c r="C383" s="11"/>
      <c r="F383" s="1"/>
    </row>
    <row r="384" spans="2:6" ht="12.75">
      <c r="B384" s="11"/>
      <c r="C384" s="11"/>
      <c r="F384" s="1"/>
    </row>
    <row r="385" spans="2:6" ht="12.75">
      <c r="B385" s="11"/>
      <c r="C385" s="11"/>
      <c r="F385" s="1"/>
    </row>
    <row r="386" spans="2:6" ht="12.75">
      <c r="B386" s="11"/>
      <c r="C386" s="11"/>
      <c r="F386" s="1"/>
    </row>
    <row r="387" spans="2:6" ht="12.75">
      <c r="B387" s="11"/>
      <c r="C387" s="11"/>
      <c r="F387" s="1"/>
    </row>
    <row r="388" spans="2:6" ht="12.75">
      <c r="B388" s="11"/>
      <c r="C388" s="11"/>
      <c r="F388" s="1"/>
    </row>
    <row r="389" spans="2:6" ht="12.75">
      <c r="B389" s="11"/>
      <c r="C389" s="11"/>
      <c r="F389" s="1"/>
    </row>
    <row r="390" spans="2:6" ht="12.75">
      <c r="B390" s="11"/>
      <c r="C390" s="11"/>
      <c r="F390" s="1"/>
    </row>
    <row r="391" spans="2:6" ht="12.75">
      <c r="B391" s="11"/>
      <c r="C391" s="11"/>
      <c r="F391" s="1"/>
    </row>
    <row r="392" spans="2:6" ht="12.75">
      <c r="B392" s="11"/>
      <c r="C392" s="11"/>
      <c r="F392" s="1"/>
    </row>
    <row r="393" spans="2:6" ht="12.75">
      <c r="B393" s="11"/>
      <c r="C393" s="11"/>
      <c r="F393" s="1"/>
    </row>
    <row r="394" spans="2:6" ht="12.75">
      <c r="B394" s="11"/>
      <c r="C394" s="11"/>
      <c r="F394" s="1"/>
    </row>
    <row r="395" spans="2:6" ht="12.75">
      <c r="B395" s="11"/>
      <c r="C395" s="11"/>
      <c r="F395" s="1"/>
    </row>
    <row r="396" spans="2:6" ht="12.75">
      <c r="B396" s="11"/>
      <c r="C396" s="11"/>
      <c r="F396" s="1"/>
    </row>
    <row r="397" spans="2:6" ht="12.75">
      <c r="B397" s="11"/>
      <c r="C397" s="11"/>
      <c r="F397" s="1"/>
    </row>
    <row r="398" spans="2:6" ht="12.75">
      <c r="B398" s="11"/>
      <c r="C398" s="11"/>
      <c r="F398" s="1"/>
    </row>
    <row r="399" spans="2:6" ht="12.75">
      <c r="B399" s="11"/>
      <c r="C399" s="11"/>
      <c r="F399" s="1"/>
    </row>
    <row r="400" spans="2:6" ht="12.75">
      <c r="B400" s="11"/>
      <c r="C400" s="11"/>
      <c r="F400" s="1"/>
    </row>
    <row r="401" spans="2:6" ht="12.75">
      <c r="B401" s="11"/>
      <c r="C401" s="11"/>
      <c r="F401" s="1"/>
    </row>
    <row r="402" spans="2:6" ht="12.75">
      <c r="B402" s="11"/>
      <c r="C402" s="11"/>
      <c r="F402" s="1"/>
    </row>
    <row r="403" spans="2:6" ht="12.75">
      <c r="B403" s="11"/>
      <c r="C403" s="11"/>
      <c r="F403" s="1"/>
    </row>
    <row r="404" spans="2:6" ht="12.75">
      <c r="B404" s="11"/>
      <c r="C404" s="11"/>
      <c r="F404" s="1"/>
    </row>
    <row r="405" spans="2:6" ht="12.75">
      <c r="B405" s="11"/>
      <c r="C405" s="11"/>
      <c r="F405" s="1"/>
    </row>
    <row r="406" spans="2:6" ht="12.75">
      <c r="B406" s="11"/>
      <c r="C406" s="11"/>
      <c r="F406" s="1"/>
    </row>
    <row r="407" spans="2:6" ht="12.75">
      <c r="B407" s="11"/>
      <c r="C407" s="11"/>
      <c r="F407" s="1"/>
    </row>
    <row r="408" spans="2:6" ht="12.75">
      <c r="B408" s="11"/>
      <c r="C408" s="11"/>
      <c r="F408" s="1"/>
    </row>
    <row r="409" spans="2:6" ht="12.75">
      <c r="B409" s="11"/>
      <c r="C409" s="11"/>
      <c r="F409" s="1"/>
    </row>
    <row r="410" spans="2:6" ht="12.75">
      <c r="B410" s="11"/>
      <c r="C410" s="11"/>
      <c r="F410" s="1"/>
    </row>
    <row r="411" spans="2:6" ht="12.75">
      <c r="B411" s="11"/>
      <c r="C411" s="11"/>
      <c r="F411" s="1"/>
    </row>
    <row r="412" spans="2:6" ht="12.75">
      <c r="B412" s="11"/>
      <c r="C412" s="11"/>
      <c r="F412" s="1"/>
    </row>
    <row r="413" spans="2:6" ht="12.75">
      <c r="B413" s="11"/>
      <c r="C413" s="11"/>
      <c r="F413" s="1"/>
    </row>
    <row r="414" spans="2:6" ht="12.75">
      <c r="B414" s="11"/>
      <c r="C414" s="11"/>
      <c r="F414" s="1"/>
    </row>
    <row r="415" spans="2:6" ht="12.75">
      <c r="B415" s="11"/>
      <c r="C415" s="11"/>
      <c r="F415" s="1"/>
    </row>
    <row r="416" spans="2:6" ht="12.75">
      <c r="B416" s="11"/>
      <c r="C416" s="11"/>
      <c r="F416" s="1"/>
    </row>
    <row r="417" spans="2:6" ht="12.75">
      <c r="B417" s="11"/>
      <c r="C417" s="11"/>
      <c r="F417" s="1"/>
    </row>
    <row r="418" spans="2:6" ht="12.75">
      <c r="B418" s="11"/>
      <c r="C418" s="11"/>
      <c r="F418" s="1"/>
    </row>
    <row r="419" spans="2:6" ht="12.75">
      <c r="B419" s="11"/>
      <c r="C419" s="11"/>
      <c r="F419" s="1"/>
    </row>
    <row r="420" spans="2:6" ht="12.75">
      <c r="B420" s="11"/>
      <c r="C420" s="11"/>
      <c r="F420" s="1"/>
    </row>
    <row r="421" spans="2:6" ht="12.75">
      <c r="B421" s="11"/>
      <c r="C421" s="11"/>
      <c r="F421" s="1"/>
    </row>
    <row r="422" spans="2:6" ht="12.75">
      <c r="B422" s="11"/>
      <c r="C422" s="11"/>
      <c r="F422" s="1"/>
    </row>
    <row r="423" spans="2:6" ht="12.75">
      <c r="B423" s="11"/>
      <c r="C423" s="11"/>
      <c r="F423" s="1"/>
    </row>
    <row r="424" spans="2:6" ht="12.75">
      <c r="B424" s="11"/>
      <c r="C424" s="11"/>
      <c r="F424" s="1"/>
    </row>
    <row r="425" spans="2:6" ht="12.75">
      <c r="B425" s="11"/>
      <c r="C425" s="11"/>
      <c r="F425" s="1"/>
    </row>
    <row r="426" spans="2:6" ht="12.75">
      <c r="B426" s="11"/>
      <c r="C426" s="11"/>
      <c r="F426" s="1"/>
    </row>
    <row r="427" spans="2:6" ht="12.75">
      <c r="B427" s="11"/>
      <c r="C427" s="11"/>
      <c r="F427" s="1"/>
    </row>
    <row r="428" spans="2:6" ht="12.75">
      <c r="B428" s="11"/>
      <c r="C428" s="11"/>
      <c r="F428" s="1"/>
    </row>
    <row r="429" spans="2:6" ht="12.75">
      <c r="B429" s="11"/>
      <c r="C429" s="11"/>
      <c r="F429" s="1"/>
    </row>
    <row r="430" spans="2:6" ht="12.75">
      <c r="B430" s="11"/>
      <c r="C430" s="11"/>
      <c r="F430" s="1"/>
    </row>
    <row r="431" spans="2:6" ht="12.75">
      <c r="B431" s="11"/>
      <c r="C431" s="11"/>
      <c r="F431" s="1"/>
    </row>
    <row r="432" spans="2:6" ht="12.75">
      <c r="B432" s="11"/>
      <c r="C432" s="11"/>
      <c r="F432" s="1"/>
    </row>
    <row r="433" spans="2:6" ht="12.75">
      <c r="B433" s="11"/>
      <c r="C433" s="11"/>
      <c r="F433" s="1"/>
    </row>
    <row r="434" spans="2:6" ht="12.75">
      <c r="B434" s="11"/>
      <c r="C434" s="11"/>
      <c r="F434" s="1"/>
    </row>
    <row r="435" spans="2:6" ht="12.75">
      <c r="B435" s="11"/>
      <c r="C435" s="11"/>
      <c r="F435" s="1"/>
    </row>
    <row r="436" spans="2:6" ht="12.75">
      <c r="B436" s="11"/>
      <c r="C436" s="11"/>
      <c r="F436" s="1"/>
    </row>
    <row r="437" spans="2:6" ht="12.75">
      <c r="B437" s="11"/>
      <c r="C437" s="11"/>
      <c r="F437" s="1"/>
    </row>
    <row r="438" spans="2:6" ht="12.75">
      <c r="B438" s="11"/>
      <c r="C438" s="11"/>
      <c r="F438" s="1"/>
    </row>
    <row r="439" spans="2:6" ht="12.75">
      <c r="B439" s="11"/>
      <c r="C439" s="11"/>
      <c r="F439" s="1"/>
    </row>
    <row r="440" spans="2:6" ht="12.75">
      <c r="B440" s="11"/>
      <c r="C440" s="11"/>
      <c r="F440" s="1"/>
    </row>
    <row r="441" spans="2:6" ht="12.75">
      <c r="B441" s="11"/>
      <c r="C441" s="11"/>
      <c r="F441" s="1"/>
    </row>
    <row r="442" spans="2:6" ht="12.75">
      <c r="B442" s="11"/>
      <c r="C442" s="11"/>
      <c r="F442" s="1"/>
    </row>
    <row r="443" spans="2:6" ht="12.75">
      <c r="B443" s="11"/>
      <c r="C443" s="11"/>
      <c r="F443" s="1"/>
    </row>
    <row r="444" spans="2:6" ht="12.75">
      <c r="B444" s="11"/>
      <c r="C444" s="11"/>
      <c r="F444" s="1"/>
    </row>
    <row r="445" spans="2:6" ht="12.75">
      <c r="B445" s="11"/>
      <c r="C445" s="11"/>
      <c r="F445" s="1"/>
    </row>
    <row r="446" spans="2:6" ht="12.75">
      <c r="B446" s="11"/>
      <c r="C446" s="11"/>
      <c r="F446" s="1"/>
    </row>
    <row r="447" spans="2:6" ht="12.75">
      <c r="B447" s="11"/>
      <c r="C447" s="11"/>
      <c r="F447" s="1"/>
    </row>
    <row r="448" spans="2:6" ht="12.75">
      <c r="B448" s="11"/>
      <c r="C448" s="11"/>
      <c r="F448" s="1"/>
    </row>
    <row r="449" spans="2:6" ht="12.75">
      <c r="B449" s="11"/>
      <c r="C449" s="11"/>
      <c r="F449" s="1"/>
    </row>
    <row r="450" spans="2:6" ht="12.75">
      <c r="B450" s="11"/>
      <c r="C450" s="11"/>
      <c r="F450" s="1"/>
    </row>
    <row r="451" spans="2:6" ht="12.75">
      <c r="B451" s="11"/>
      <c r="C451" s="11"/>
      <c r="F451" s="1"/>
    </row>
    <row r="452" spans="2:6" ht="12.75">
      <c r="B452" s="11"/>
      <c r="C452" s="11"/>
      <c r="F452" s="1"/>
    </row>
    <row r="453" spans="2:6" ht="12.75">
      <c r="B453" s="11"/>
      <c r="C453" s="11"/>
      <c r="F453" s="1"/>
    </row>
    <row r="454" spans="2:6" ht="12.75">
      <c r="B454" s="11"/>
      <c r="C454" s="11"/>
      <c r="F454" s="1"/>
    </row>
    <row r="455" spans="2:6" ht="12.75">
      <c r="B455" s="11"/>
      <c r="C455" s="11"/>
      <c r="F455" s="1"/>
    </row>
    <row r="456" spans="2:6" ht="12.75">
      <c r="B456" s="11"/>
      <c r="C456" s="11"/>
      <c r="F456" s="1"/>
    </row>
    <row r="457" spans="2:6" ht="12.75">
      <c r="B457" s="11"/>
      <c r="C457" s="11"/>
      <c r="F457" s="1"/>
    </row>
    <row r="458" spans="2:6" ht="12.75">
      <c r="B458" s="11"/>
      <c r="C458" s="11"/>
      <c r="F458" s="1"/>
    </row>
    <row r="459" spans="2:6" ht="12.75">
      <c r="B459" s="11"/>
      <c r="C459" s="11"/>
      <c r="F459" s="1"/>
    </row>
    <row r="460" spans="2:6" ht="12.75">
      <c r="B460" s="11"/>
      <c r="C460" s="11"/>
      <c r="F460" s="1"/>
    </row>
    <row r="461" spans="2:6" ht="12.75">
      <c r="B461" s="11"/>
      <c r="C461" s="11"/>
      <c r="F461" s="1"/>
    </row>
    <row r="462" spans="2:6" ht="12.75">
      <c r="B462" s="11"/>
      <c r="C462" s="11"/>
      <c r="F462" s="1"/>
    </row>
    <row r="463" spans="2:6" ht="12.75">
      <c r="B463" s="11"/>
      <c r="C463" s="11"/>
      <c r="F463" s="1"/>
    </row>
    <row r="464" spans="2:6" ht="12.75">
      <c r="B464" s="11"/>
      <c r="C464" s="11"/>
      <c r="F464" s="1"/>
    </row>
    <row r="465" spans="2:6" ht="12.75">
      <c r="B465" s="11"/>
      <c r="C465" s="11"/>
      <c r="F465" s="1"/>
    </row>
    <row r="466" spans="2:6" ht="12.75">
      <c r="B466" s="11"/>
      <c r="C466" s="11"/>
      <c r="F466" s="1"/>
    </row>
    <row r="467" spans="2:6" ht="12.75">
      <c r="B467" s="11"/>
      <c r="C467" s="11"/>
      <c r="F467" s="1"/>
    </row>
    <row r="468" spans="2:6" ht="12.75">
      <c r="B468" s="11"/>
      <c r="C468" s="11"/>
      <c r="F468" s="1"/>
    </row>
    <row r="469" spans="2:6" ht="12.75">
      <c r="B469" s="11"/>
      <c r="C469" s="11"/>
      <c r="F469" s="1"/>
    </row>
    <row r="470" spans="2:6" ht="12.75">
      <c r="B470" s="11"/>
      <c r="C470" s="11"/>
      <c r="F470" s="1"/>
    </row>
    <row r="471" spans="2:6" ht="12.75">
      <c r="B471" s="11"/>
      <c r="C471" s="11"/>
      <c r="F471" s="1"/>
    </row>
    <row r="472" spans="2:6" ht="12.75">
      <c r="B472" s="11"/>
      <c r="C472" s="11"/>
      <c r="F472" s="1"/>
    </row>
    <row r="473" spans="2:6" ht="12.75">
      <c r="B473" s="11"/>
      <c r="C473" s="11"/>
      <c r="F473" s="1"/>
    </row>
    <row r="474" spans="2:6" ht="12.75">
      <c r="B474" s="11"/>
      <c r="C474" s="11"/>
      <c r="F474" s="1"/>
    </row>
    <row r="475" spans="2:6" ht="12.75">
      <c r="B475" s="11"/>
      <c r="C475" s="11"/>
      <c r="F475" s="1"/>
    </row>
    <row r="476" spans="2:6" ht="12.75">
      <c r="B476" s="11"/>
      <c r="C476" s="11"/>
      <c r="F476" s="1"/>
    </row>
    <row r="477" spans="2:6" ht="12.75">
      <c r="B477" s="11"/>
      <c r="C477" s="11"/>
      <c r="F477" s="1"/>
    </row>
    <row r="478" spans="2:6" ht="12.75">
      <c r="B478" s="11"/>
      <c r="C478" s="11"/>
      <c r="F478" s="1"/>
    </row>
    <row r="479" spans="2:6" ht="12.75">
      <c r="B479" s="11"/>
      <c r="C479" s="11"/>
      <c r="F479" s="1"/>
    </row>
    <row r="480" spans="2:6" ht="12.75">
      <c r="B480" s="11"/>
      <c r="C480" s="11"/>
      <c r="F480" s="1"/>
    </row>
    <row r="481" spans="2:6" ht="12.75">
      <c r="B481" s="11"/>
      <c r="C481" s="11"/>
      <c r="F481" s="1"/>
    </row>
    <row r="482" spans="2:6" ht="12.75">
      <c r="B482" s="11"/>
      <c r="C482" s="11"/>
      <c r="F482" s="1"/>
    </row>
    <row r="483" spans="2:6" ht="12.75">
      <c r="B483" s="11"/>
      <c r="C483" s="11"/>
      <c r="F483" s="1"/>
    </row>
    <row r="484" spans="2:6" ht="12.75">
      <c r="B484" s="11"/>
      <c r="C484" s="11"/>
      <c r="F484" s="1"/>
    </row>
    <row r="485" spans="2:6" ht="12.75">
      <c r="B485" s="11"/>
      <c r="C485" s="11"/>
      <c r="F485" s="1"/>
    </row>
    <row r="486" spans="2:6" ht="12.75">
      <c r="B486" s="11"/>
      <c r="C486" s="11"/>
      <c r="F486" s="1"/>
    </row>
    <row r="487" spans="2:6" ht="12.75">
      <c r="B487" s="11"/>
      <c r="C487" s="11"/>
      <c r="F487" s="1"/>
    </row>
    <row r="488" spans="2:6" ht="12.75">
      <c r="B488" s="11"/>
      <c r="C488" s="11"/>
      <c r="F488" s="1"/>
    </row>
    <row r="489" spans="2:6" ht="12.75">
      <c r="B489" s="11"/>
      <c r="C489" s="11"/>
      <c r="F489" s="1"/>
    </row>
    <row r="490" spans="2:6" ht="12.75">
      <c r="B490" s="11"/>
      <c r="C490" s="11"/>
      <c r="F490" s="1"/>
    </row>
    <row r="491" spans="2:6" ht="12.75">
      <c r="B491" s="11"/>
      <c r="C491" s="11"/>
      <c r="F491" s="1"/>
    </row>
    <row r="492" spans="2:6" ht="12.75">
      <c r="B492" s="11"/>
      <c r="C492" s="11"/>
      <c r="F492" s="1"/>
    </row>
    <row r="493" spans="2:6" ht="12.75">
      <c r="B493" s="11"/>
      <c r="C493" s="11"/>
      <c r="F493" s="1"/>
    </row>
    <row r="494" spans="2:6" ht="12.75">
      <c r="B494" s="11"/>
      <c r="C494" s="11"/>
      <c r="F494" s="1"/>
    </row>
    <row r="495" spans="2:6" ht="12.75">
      <c r="B495" s="11"/>
      <c r="C495" s="11"/>
      <c r="F495" s="1"/>
    </row>
    <row r="496" spans="2:6" ht="12.75">
      <c r="B496" s="11"/>
      <c r="C496" s="11"/>
      <c r="F496" s="1"/>
    </row>
    <row r="497" spans="2:6" ht="12.75">
      <c r="B497" s="11"/>
      <c r="C497" s="11"/>
      <c r="F497" s="1"/>
    </row>
    <row r="498" spans="2:6" ht="12.75">
      <c r="B498" s="11"/>
      <c r="C498" s="11"/>
      <c r="F498" s="1"/>
    </row>
    <row r="499" spans="2:6" ht="12.75">
      <c r="B499" s="11"/>
      <c r="C499" s="11"/>
      <c r="F499" s="1"/>
    </row>
    <row r="500" spans="2:6" ht="12.75">
      <c r="B500" s="11"/>
      <c r="C500" s="11"/>
      <c r="F500" s="1"/>
    </row>
    <row r="501" spans="2:6" ht="12.75">
      <c r="B501" s="11"/>
      <c r="C501" s="11"/>
      <c r="F501" s="1"/>
    </row>
    <row r="502" spans="2:6" ht="12.75">
      <c r="B502" s="11"/>
      <c r="C502" s="11"/>
      <c r="F502" s="1"/>
    </row>
    <row r="503" spans="2:6" ht="12.75">
      <c r="B503" s="11"/>
      <c r="C503" s="11"/>
      <c r="F503" s="1"/>
    </row>
    <row r="504" spans="2:6" ht="12.75">
      <c r="B504" s="11"/>
      <c r="C504" s="11"/>
      <c r="F504" s="1"/>
    </row>
    <row r="505" spans="2:6" ht="12.75">
      <c r="B505" s="11"/>
      <c r="C505" s="11"/>
      <c r="F505" s="1"/>
    </row>
    <row r="506" spans="2:6" ht="12.75">
      <c r="B506" s="11"/>
      <c r="C506" s="11"/>
      <c r="F506" s="1"/>
    </row>
    <row r="507" spans="2:6" ht="12.75">
      <c r="B507" s="11"/>
      <c r="C507" s="11"/>
      <c r="F507" s="1"/>
    </row>
    <row r="508" spans="2:6" ht="12.75">
      <c r="B508" s="11"/>
      <c r="C508" s="11"/>
      <c r="F508" s="1"/>
    </row>
    <row r="509" spans="2:6" ht="12.75">
      <c r="B509" s="11"/>
      <c r="C509" s="11"/>
      <c r="F509" s="1"/>
    </row>
    <row r="510" spans="2:6" ht="12.75">
      <c r="B510" s="11"/>
      <c r="C510" s="11"/>
      <c r="F510" s="1"/>
    </row>
    <row r="511" spans="2:6" ht="12.75">
      <c r="B511" s="11"/>
      <c r="C511" s="11"/>
      <c r="F511" s="1"/>
    </row>
    <row r="512" spans="2:6" ht="12.75">
      <c r="B512" s="11"/>
      <c r="C512" s="11"/>
      <c r="F512" s="1"/>
    </row>
    <row r="513" spans="2:6" ht="12.75">
      <c r="B513" s="11"/>
      <c r="C513" s="11"/>
      <c r="F513" s="1"/>
    </row>
    <row r="514" spans="2:6" ht="12.75">
      <c r="B514" s="11"/>
      <c r="C514" s="11"/>
      <c r="F514" s="1"/>
    </row>
    <row r="515" spans="2:6" ht="12.75">
      <c r="B515" s="11"/>
      <c r="C515" s="11"/>
      <c r="F515" s="1"/>
    </row>
    <row r="516" spans="2:6" ht="12.75">
      <c r="B516" s="11"/>
      <c r="C516" s="11"/>
      <c r="F516" s="1"/>
    </row>
    <row r="517" spans="2:6" ht="12.75">
      <c r="B517" s="11"/>
      <c r="C517" s="11"/>
      <c r="F517" s="1"/>
    </row>
    <row r="518" spans="2:6" ht="12.75">
      <c r="B518" s="11"/>
      <c r="C518" s="11"/>
      <c r="F518" s="1"/>
    </row>
    <row r="519" spans="2:6" ht="12.75">
      <c r="B519" s="11"/>
      <c r="C519" s="11"/>
      <c r="F519" s="1"/>
    </row>
    <row r="520" spans="2:6" ht="12.75">
      <c r="B520" s="11"/>
      <c r="C520" s="11"/>
      <c r="F520" s="1"/>
    </row>
    <row r="521" spans="2:6" ht="12.75">
      <c r="B521" s="11"/>
      <c r="C521" s="11"/>
      <c r="F521" s="1"/>
    </row>
    <row r="522" spans="2:6" ht="12.75">
      <c r="B522" s="11"/>
      <c r="C522" s="11"/>
      <c r="F522" s="1"/>
    </row>
    <row r="523" spans="2:6" ht="12.75">
      <c r="B523" s="11"/>
      <c r="C523" s="11"/>
      <c r="F523" s="1"/>
    </row>
    <row r="524" spans="2:6" ht="12.75">
      <c r="B524" s="11"/>
      <c r="C524" s="11"/>
      <c r="F524" s="1"/>
    </row>
    <row r="525" spans="2:6" ht="12.75">
      <c r="B525" s="11"/>
      <c r="C525" s="11"/>
      <c r="F525" s="1"/>
    </row>
    <row r="526" spans="2:6" ht="12.75">
      <c r="B526" s="11"/>
      <c r="C526" s="11"/>
      <c r="F526" s="1"/>
    </row>
    <row r="527" spans="2:6" ht="12.75">
      <c r="B527" s="11"/>
      <c r="C527" s="11"/>
      <c r="F527" s="1"/>
    </row>
    <row r="528" spans="2:6" ht="12.75">
      <c r="B528" s="11"/>
      <c r="C528" s="11"/>
      <c r="F528" s="1"/>
    </row>
    <row r="529" spans="2:6" ht="12.75">
      <c r="B529" s="11"/>
      <c r="C529" s="11"/>
      <c r="F529" s="1"/>
    </row>
    <row r="530" spans="2:6" ht="12.75">
      <c r="B530" s="11"/>
      <c r="C530" s="11"/>
      <c r="F530" s="1"/>
    </row>
    <row r="531" spans="2:6" ht="12.75">
      <c r="B531" s="11"/>
      <c r="C531" s="11"/>
      <c r="F531" s="1"/>
    </row>
    <row r="532" spans="2:6" ht="12.75">
      <c r="B532" s="11"/>
      <c r="C532" s="11"/>
      <c r="F532" s="1"/>
    </row>
    <row r="533" spans="2:6" ht="12.75">
      <c r="B533" s="11"/>
      <c r="C533" s="11"/>
      <c r="F533" s="1"/>
    </row>
    <row r="534" spans="2:6" ht="12.75">
      <c r="B534" s="11"/>
      <c r="C534" s="11"/>
      <c r="F534" s="1"/>
    </row>
    <row r="535" spans="2:6" ht="12.75">
      <c r="B535" s="11"/>
      <c r="C535" s="11"/>
      <c r="F535" s="1"/>
    </row>
    <row r="536" spans="2:6" ht="12.75">
      <c r="B536" s="11"/>
      <c r="C536" s="11"/>
      <c r="F536" s="1"/>
    </row>
    <row r="537" spans="2:6" ht="12.75">
      <c r="B537" s="11"/>
      <c r="C537" s="11"/>
      <c r="F537" s="1"/>
    </row>
    <row r="538" spans="2:6" ht="12.75">
      <c r="B538" s="11"/>
      <c r="C538" s="11"/>
      <c r="F538" s="1"/>
    </row>
    <row r="539" spans="2:6" ht="12.75">
      <c r="B539" s="11"/>
      <c r="C539" s="11"/>
      <c r="F539" s="1"/>
    </row>
    <row r="540" spans="2:6" ht="12.75">
      <c r="B540" s="11"/>
      <c r="C540" s="11"/>
      <c r="F540" s="1"/>
    </row>
    <row r="541" spans="2:6" ht="12.75">
      <c r="B541" s="11"/>
      <c r="C541" s="11"/>
      <c r="F541" s="1"/>
    </row>
    <row r="542" spans="2:6" ht="12.75">
      <c r="B542" s="11"/>
      <c r="C542" s="11"/>
      <c r="F542" s="1"/>
    </row>
    <row r="543" spans="2:6" ht="12.75">
      <c r="B543" s="11"/>
      <c r="C543" s="11"/>
      <c r="F543" s="1"/>
    </row>
    <row r="544" spans="2:6" ht="12.75">
      <c r="B544" s="11"/>
      <c r="C544" s="11"/>
      <c r="F544" s="1"/>
    </row>
    <row r="545" spans="2:6" ht="12.75">
      <c r="B545" s="11"/>
      <c r="C545" s="11"/>
      <c r="F545" s="1"/>
    </row>
    <row r="546" spans="2:6" ht="12.75">
      <c r="B546" s="11"/>
      <c r="C546" s="11"/>
      <c r="F546" s="1"/>
    </row>
    <row r="547" spans="2:6" ht="12.75">
      <c r="B547" s="11"/>
      <c r="C547" s="11"/>
      <c r="F547" s="1"/>
    </row>
    <row r="548" spans="2:6" ht="12.75">
      <c r="B548" s="11"/>
      <c r="C548" s="11"/>
      <c r="F548" s="1"/>
    </row>
    <row r="549" spans="2:6" ht="12.75">
      <c r="B549" s="11"/>
      <c r="C549" s="11"/>
      <c r="F549" s="1"/>
    </row>
    <row r="550" spans="2:6" ht="12.75">
      <c r="B550" s="11"/>
      <c r="C550" s="11"/>
      <c r="F550" s="1"/>
    </row>
    <row r="551" spans="2:6" ht="12.75">
      <c r="B551" s="11"/>
      <c r="C551" s="11"/>
      <c r="F551" s="1"/>
    </row>
    <row r="552" spans="2:6" ht="12.75">
      <c r="B552" s="11"/>
      <c r="C552" s="11"/>
      <c r="F552" s="1"/>
    </row>
    <row r="553" spans="2:6" ht="12.75">
      <c r="B553" s="11"/>
      <c r="C553" s="11"/>
      <c r="F553" s="1"/>
    </row>
    <row r="554" spans="2:6" ht="12.75">
      <c r="B554" s="11"/>
      <c r="C554" s="11"/>
      <c r="F554" s="1"/>
    </row>
    <row r="555" spans="2:6" ht="12.75">
      <c r="B555" s="11"/>
      <c r="C555" s="11"/>
      <c r="F555" s="1"/>
    </row>
    <row r="556" spans="2:6" ht="12.75">
      <c r="B556" s="11"/>
      <c r="C556" s="11"/>
      <c r="F556" s="1"/>
    </row>
    <row r="557" spans="2:6" ht="12.75">
      <c r="B557" s="11"/>
      <c r="C557" s="11"/>
      <c r="F557" s="1"/>
    </row>
    <row r="558" spans="2:6" ht="12.75">
      <c r="B558" s="11"/>
      <c r="C558" s="11"/>
      <c r="F558" s="1"/>
    </row>
    <row r="559" spans="2:6" ht="12.75">
      <c r="B559" s="11"/>
      <c r="C559" s="11"/>
      <c r="F559" s="1"/>
    </row>
    <row r="560" spans="2:6" ht="12.75">
      <c r="B560" s="11"/>
      <c r="C560" s="11"/>
      <c r="F560" s="1"/>
    </row>
    <row r="561" spans="2:6" ht="12.75">
      <c r="B561" s="11"/>
      <c r="C561" s="11"/>
      <c r="F561" s="1"/>
    </row>
    <row r="562" spans="2:6" ht="12.75">
      <c r="B562" s="11"/>
      <c r="C562" s="11"/>
      <c r="F562" s="1"/>
    </row>
    <row r="563" spans="2:6" ht="12.75">
      <c r="B563" s="11"/>
      <c r="C563" s="11"/>
      <c r="F563" s="1"/>
    </row>
    <row r="564" spans="2:6" ht="12.75">
      <c r="B564" s="11"/>
      <c r="C564" s="11"/>
      <c r="F564" s="1"/>
    </row>
    <row r="565" spans="2:6" ht="12.75">
      <c r="B565" s="11"/>
      <c r="C565" s="11"/>
      <c r="F565" s="1"/>
    </row>
    <row r="566" spans="2:6" ht="12.75">
      <c r="B566" s="11"/>
      <c r="C566" s="11"/>
      <c r="F566" s="1"/>
    </row>
    <row r="567" spans="2:6" ht="12.75">
      <c r="B567" s="11"/>
      <c r="C567" s="11"/>
      <c r="F567" s="1"/>
    </row>
    <row r="568" spans="2:6" ht="12.75">
      <c r="B568" s="11"/>
      <c r="C568" s="11"/>
      <c r="F568" s="1"/>
    </row>
    <row r="569" spans="2:6" ht="12.75">
      <c r="B569" s="11"/>
      <c r="C569" s="11"/>
      <c r="F569" s="1"/>
    </row>
    <row r="570" spans="2:6" ht="12.75">
      <c r="B570" s="11"/>
      <c r="C570" s="11"/>
      <c r="F570" s="1"/>
    </row>
    <row r="571" spans="2:6" ht="12.75">
      <c r="B571" s="11"/>
      <c r="C571" s="11"/>
      <c r="F571" s="1"/>
    </row>
    <row r="572" spans="2:6" ht="12.75">
      <c r="B572" s="11"/>
      <c r="C572" s="11"/>
      <c r="F572" s="1"/>
    </row>
    <row r="573" spans="2:6" ht="12.75">
      <c r="B573" s="11"/>
      <c r="C573" s="11"/>
      <c r="F573" s="1"/>
    </row>
    <row r="574" spans="2:6" ht="12.75">
      <c r="B574" s="11"/>
      <c r="C574" s="11"/>
      <c r="F574" s="1"/>
    </row>
    <row r="575" spans="2:6" ht="12.75">
      <c r="B575" s="11"/>
      <c r="C575" s="11"/>
      <c r="F575" s="1"/>
    </row>
    <row r="576" spans="2:6" ht="12.75">
      <c r="B576" s="11"/>
      <c r="C576" s="11"/>
      <c r="F576" s="1"/>
    </row>
    <row r="577" spans="2:6" ht="12.75">
      <c r="B577" s="11"/>
      <c r="C577" s="11"/>
      <c r="F577" s="1"/>
    </row>
    <row r="578" spans="2:6" ht="12.75">
      <c r="B578" s="11"/>
      <c r="C578" s="11"/>
      <c r="F578" s="1"/>
    </row>
    <row r="579" spans="2:6" ht="12.75">
      <c r="B579" s="11"/>
      <c r="C579" s="11"/>
      <c r="F579" s="1"/>
    </row>
    <row r="580" spans="2:6" ht="12.75">
      <c r="B580" s="11"/>
      <c r="C580" s="11"/>
      <c r="F580" s="1"/>
    </row>
    <row r="581" spans="2:6" ht="12.75">
      <c r="B581" s="11"/>
      <c r="C581" s="11"/>
      <c r="F581" s="1"/>
    </row>
    <row r="582" spans="2:6" ht="12.75">
      <c r="B582" s="11"/>
      <c r="C582" s="11"/>
      <c r="F582" s="1"/>
    </row>
    <row r="583" spans="2:6" ht="12.75">
      <c r="B583" s="11"/>
      <c r="C583" s="11"/>
      <c r="F583" s="1"/>
    </row>
    <row r="584" spans="2:6" ht="12.75">
      <c r="B584" s="11"/>
      <c r="C584" s="11"/>
      <c r="F584" s="1"/>
    </row>
    <row r="585" spans="2:6" ht="12.75">
      <c r="B585" s="11"/>
      <c r="C585" s="11"/>
      <c r="F585" s="1"/>
    </row>
    <row r="586" spans="2:6" ht="12.75">
      <c r="B586" s="11"/>
      <c r="C586" s="11"/>
      <c r="F586" s="1"/>
    </row>
    <row r="587" spans="2:6" ht="12.75">
      <c r="B587" s="11"/>
      <c r="C587" s="11"/>
      <c r="F587" s="1"/>
    </row>
    <row r="588" spans="2:6" ht="12.75">
      <c r="B588" s="11"/>
      <c r="C588" s="11"/>
      <c r="F588" s="1"/>
    </row>
    <row r="589" spans="2:6" ht="12.75">
      <c r="B589" s="11"/>
      <c r="C589" s="11"/>
      <c r="F589" s="1"/>
    </row>
    <row r="590" spans="2:6" ht="12.75">
      <c r="B590" s="11"/>
      <c r="C590" s="11"/>
      <c r="F590" s="1"/>
    </row>
    <row r="591" spans="2:6" ht="12.75">
      <c r="B591" s="11"/>
      <c r="C591" s="11"/>
      <c r="F591" s="1"/>
    </row>
    <row r="592" spans="2:6" ht="12.75">
      <c r="B592" s="11"/>
      <c r="C592" s="11"/>
      <c r="F592" s="1"/>
    </row>
    <row r="593" spans="2:6" ht="12.75">
      <c r="B593" s="11"/>
      <c r="C593" s="11"/>
      <c r="F593" s="1"/>
    </row>
    <row r="594" spans="2:6" ht="12.75">
      <c r="B594" s="11"/>
      <c r="C594" s="11"/>
      <c r="F594" s="1"/>
    </row>
    <row r="595" spans="2:6" ht="12.75">
      <c r="B595" s="11"/>
      <c r="C595" s="11"/>
      <c r="F595" s="1"/>
    </row>
    <row r="596" spans="2:6" ht="12.75">
      <c r="B596" s="11"/>
      <c r="C596" s="11"/>
      <c r="F596" s="1"/>
    </row>
    <row r="597" spans="2:6" ht="12.75">
      <c r="B597" s="11"/>
      <c r="C597" s="11"/>
      <c r="F597" s="1"/>
    </row>
    <row r="598" spans="2:6" ht="12.75">
      <c r="B598" s="11"/>
      <c r="C598" s="11"/>
      <c r="F598" s="1"/>
    </row>
    <row r="599" spans="2:6" ht="12.75">
      <c r="B599" s="11"/>
      <c r="C599" s="11"/>
      <c r="F599" s="1"/>
    </row>
    <row r="600" spans="2:6" ht="12.75">
      <c r="B600" s="11"/>
      <c r="C600" s="11"/>
      <c r="F600" s="1"/>
    </row>
    <row r="601" spans="2:6" ht="12.75">
      <c r="B601" s="11"/>
      <c r="C601" s="11"/>
      <c r="F601" s="1"/>
    </row>
    <row r="602" spans="2:6" ht="12.75">
      <c r="B602" s="11"/>
      <c r="C602" s="11"/>
      <c r="F602" s="1"/>
    </row>
    <row r="603" spans="2:6" ht="12.75">
      <c r="B603" s="11"/>
      <c r="C603" s="11"/>
      <c r="F603" s="1"/>
    </row>
    <row r="604" spans="2:6" ht="12.75">
      <c r="B604" s="11"/>
      <c r="C604" s="11"/>
      <c r="F604" s="1"/>
    </row>
    <row r="605" spans="2:6" ht="12.75">
      <c r="B605" s="11"/>
      <c r="C605" s="11"/>
      <c r="F605" s="1"/>
    </row>
    <row r="606" spans="2:6" ht="12.75">
      <c r="B606" s="11"/>
      <c r="C606" s="11"/>
      <c r="F606" s="1"/>
    </row>
    <row r="607" spans="2:6" ht="12.75">
      <c r="B607" s="11"/>
      <c r="C607" s="11"/>
      <c r="F607" s="1"/>
    </row>
    <row r="608" spans="2:6" ht="12.75">
      <c r="B608" s="11"/>
      <c r="C608" s="11"/>
      <c r="F608" s="1"/>
    </row>
    <row r="609" spans="2:6" ht="12.75">
      <c r="B609" s="11"/>
      <c r="C609" s="11"/>
      <c r="F609" s="1"/>
    </row>
    <row r="610" spans="2:6" ht="12.75">
      <c r="B610" s="11"/>
      <c r="C610" s="11"/>
      <c r="F610" s="1"/>
    </row>
    <row r="611" spans="2:6" ht="12.75">
      <c r="B611" s="11"/>
      <c r="C611" s="11"/>
      <c r="F611" s="1"/>
    </row>
    <row r="612" spans="2:6" ht="12.75">
      <c r="B612" s="11"/>
      <c r="C612" s="11"/>
      <c r="F612" s="1"/>
    </row>
    <row r="613" spans="2:6" ht="12.75">
      <c r="B613" s="11"/>
      <c r="C613" s="11"/>
      <c r="F613" s="1"/>
    </row>
    <row r="614" spans="2:6" ht="12.75">
      <c r="B614" s="11"/>
      <c r="C614" s="11"/>
      <c r="F614" s="1"/>
    </row>
    <row r="615" spans="2:6" ht="12.75">
      <c r="B615" s="11"/>
      <c r="C615" s="11"/>
      <c r="F615" s="1"/>
    </row>
    <row r="616" spans="2:6" ht="12.75">
      <c r="B616" s="11"/>
      <c r="C616" s="11"/>
      <c r="F616" s="1"/>
    </row>
    <row r="617" spans="2:6" ht="12.75">
      <c r="B617" s="11"/>
      <c r="C617" s="11"/>
      <c r="F617" s="1"/>
    </row>
    <row r="618" spans="2:6" ht="12.75">
      <c r="B618" s="11"/>
      <c r="C618" s="11"/>
      <c r="F618" s="1"/>
    </row>
    <row r="619" spans="2:6" ht="12.75">
      <c r="B619" s="11"/>
      <c r="C619" s="11"/>
      <c r="F619" s="1"/>
    </row>
    <row r="620" spans="2:6" ht="12.75">
      <c r="B620" s="11"/>
      <c r="C620" s="11"/>
      <c r="F620" s="1"/>
    </row>
    <row r="621" spans="2:6" ht="12.75">
      <c r="B621" s="11"/>
      <c r="C621" s="11"/>
      <c r="F621" s="1"/>
    </row>
    <row r="622" spans="2:6" ht="12.75">
      <c r="B622" s="11"/>
      <c r="C622" s="11"/>
      <c r="F622" s="1"/>
    </row>
    <row r="623" spans="2:6" ht="12.75">
      <c r="B623" s="11"/>
      <c r="C623" s="11"/>
      <c r="F623" s="1"/>
    </row>
    <row r="624" spans="2:6" ht="12.75">
      <c r="B624" s="11"/>
      <c r="C624" s="11"/>
      <c r="F624" s="1"/>
    </row>
    <row r="625" spans="2:6" ht="12.75">
      <c r="B625" s="11"/>
      <c r="C625" s="11"/>
      <c r="F625" s="1"/>
    </row>
    <row r="626" spans="2:6" ht="12.75">
      <c r="B626" s="11"/>
      <c r="C626" s="11"/>
      <c r="F626" s="1"/>
    </row>
    <row r="627" spans="2:6" ht="12.75">
      <c r="B627" s="11"/>
      <c r="C627" s="11"/>
      <c r="F627" s="1"/>
    </row>
    <row r="628" spans="2:6" ht="12.75">
      <c r="B628" s="11"/>
      <c r="C628" s="11"/>
      <c r="F628" s="1"/>
    </row>
    <row r="629" spans="2:6" ht="12.75">
      <c r="B629" s="11"/>
      <c r="C629" s="11"/>
      <c r="F629" s="1"/>
    </row>
    <row r="630" spans="2:6" ht="12.75">
      <c r="B630" s="11"/>
      <c r="C630" s="11"/>
      <c r="F630" s="1"/>
    </row>
    <row r="631" spans="2:6" ht="12.75">
      <c r="B631" s="11"/>
      <c r="C631" s="11"/>
      <c r="F631" s="1"/>
    </row>
    <row r="632" spans="2:6" ht="12.75">
      <c r="B632" s="11"/>
      <c r="C632" s="11"/>
      <c r="F632" s="1"/>
    </row>
    <row r="633" spans="2:6" ht="12.75">
      <c r="B633" s="11"/>
      <c r="C633" s="11"/>
      <c r="F633" s="1"/>
    </row>
    <row r="634" spans="2:6" ht="12.75">
      <c r="B634" s="11"/>
      <c r="C634" s="11"/>
      <c r="F634" s="1"/>
    </row>
    <row r="635" spans="2:6" ht="12.75">
      <c r="B635" s="11"/>
      <c r="C635" s="11"/>
      <c r="F635" s="1"/>
    </row>
    <row r="636" spans="2:6" ht="12.75">
      <c r="B636" s="11"/>
      <c r="C636" s="11"/>
      <c r="F636" s="1"/>
    </row>
    <row r="637" spans="2:6" ht="12.75">
      <c r="B637" s="11"/>
      <c r="C637" s="11"/>
      <c r="F637" s="1"/>
    </row>
    <row r="638" spans="2:6" ht="12.75">
      <c r="B638" s="11"/>
      <c r="C638" s="11"/>
      <c r="F638" s="1"/>
    </row>
    <row r="639" spans="2:6" ht="12.75">
      <c r="B639" s="11"/>
      <c r="C639" s="11"/>
      <c r="F639" s="1"/>
    </row>
    <row r="640" spans="2:6" ht="12.75">
      <c r="B640" s="11"/>
      <c r="C640" s="11"/>
      <c r="F640" s="1"/>
    </row>
    <row r="641" spans="2:6" ht="12.75">
      <c r="B641" s="11"/>
      <c r="C641" s="11"/>
      <c r="F641" s="1"/>
    </row>
    <row r="642" spans="2:6" ht="12.75">
      <c r="B642" s="11"/>
      <c r="C642" s="11"/>
      <c r="F642" s="1"/>
    </row>
    <row r="643" spans="2:6" ht="12.75">
      <c r="B643" s="11"/>
      <c r="C643" s="11"/>
      <c r="F643" s="1"/>
    </row>
    <row r="644" spans="2:6" ht="12.75">
      <c r="B644" s="11"/>
      <c r="C644" s="11"/>
      <c r="F644" s="1"/>
    </row>
    <row r="645" spans="2:6" ht="12.75">
      <c r="B645" s="11"/>
      <c r="C645" s="11"/>
      <c r="F645" s="1"/>
    </row>
    <row r="646" spans="2:6" ht="12.75">
      <c r="B646" s="11"/>
      <c r="C646" s="11"/>
      <c r="F646" s="1"/>
    </row>
    <row r="647" spans="2:6" ht="12.75">
      <c r="B647" s="11"/>
      <c r="C647" s="11"/>
      <c r="F647" s="1"/>
    </row>
    <row r="648" spans="2:6" ht="12.75">
      <c r="B648" s="11"/>
      <c r="C648" s="11"/>
      <c r="F648" s="1"/>
    </row>
    <row r="649" spans="2:6" ht="12.75">
      <c r="B649" s="11"/>
      <c r="C649" s="11"/>
      <c r="F649" s="1"/>
    </row>
    <row r="650" spans="2:6" ht="12.75">
      <c r="B650" s="11"/>
      <c r="C650" s="11"/>
      <c r="F650" s="1"/>
    </row>
    <row r="651" spans="2:6" ht="12.75">
      <c r="B651" s="11"/>
      <c r="C651" s="11"/>
      <c r="F651" s="1"/>
    </row>
    <row r="652" spans="2:6" ht="12.75">
      <c r="B652" s="11"/>
      <c r="C652" s="11"/>
      <c r="F652" s="1"/>
    </row>
    <row r="653" spans="2:6" ht="12.75">
      <c r="B653" s="11"/>
      <c r="C653" s="11"/>
      <c r="F653" s="1"/>
    </row>
    <row r="654" spans="2:6" ht="12.75">
      <c r="B654" s="11"/>
      <c r="C654" s="11"/>
      <c r="F654" s="1"/>
    </row>
    <row r="655" spans="2:6" ht="12.75">
      <c r="B655" s="11"/>
      <c r="C655" s="11"/>
      <c r="F655" s="1"/>
    </row>
    <row r="656" spans="2:6" ht="12.75">
      <c r="B656" s="11"/>
      <c r="C656" s="11"/>
      <c r="F656" s="1"/>
    </row>
    <row r="657" spans="2:6" ht="12.75">
      <c r="B657" s="11"/>
      <c r="C657" s="11"/>
      <c r="F657" s="1"/>
    </row>
    <row r="658" spans="2:6" ht="12.75">
      <c r="B658" s="11"/>
      <c r="C658" s="11"/>
      <c r="F658" s="1"/>
    </row>
    <row r="659" spans="2:6" ht="12.75">
      <c r="B659" s="11"/>
      <c r="C659" s="11"/>
      <c r="F659" s="1"/>
    </row>
    <row r="660" spans="2:6" ht="12.75">
      <c r="B660" s="11"/>
      <c r="C660" s="11"/>
      <c r="F660" s="1"/>
    </row>
    <row r="661" spans="2:6" ht="12.75">
      <c r="B661" s="11"/>
      <c r="C661" s="11"/>
      <c r="F661" s="1"/>
    </row>
    <row r="662" spans="2:6" ht="12.75">
      <c r="B662" s="11"/>
      <c r="C662" s="11"/>
      <c r="F662" s="1"/>
    </row>
    <row r="663" spans="2:6" ht="12.75">
      <c r="B663" s="11"/>
      <c r="C663" s="11"/>
      <c r="F663" s="1"/>
    </row>
    <row r="664" spans="2:6" ht="12.75">
      <c r="B664" s="11"/>
      <c r="C664" s="11"/>
      <c r="F664" s="1"/>
    </row>
    <row r="665" spans="2:6" ht="12.75">
      <c r="B665" s="11"/>
      <c r="C665" s="11"/>
      <c r="F665" s="1"/>
    </row>
    <row r="666" spans="2:6" ht="12.75">
      <c r="B666" s="11"/>
      <c r="C666" s="11"/>
      <c r="F666" s="1"/>
    </row>
    <row r="667" spans="2:6" ht="12.75">
      <c r="B667" s="11"/>
      <c r="C667" s="11"/>
      <c r="F667" s="1"/>
    </row>
    <row r="668" spans="2:6" ht="12.75">
      <c r="B668" s="11"/>
      <c r="C668" s="11"/>
      <c r="F668" s="1"/>
    </row>
    <row r="669" spans="2:6" ht="12.75">
      <c r="B669" s="11"/>
      <c r="C669" s="11"/>
      <c r="F669" s="1"/>
    </row>
    <row r="670" spans="2:6" ht="12.75">
      <c r="B670" s="11"/>
      <c r="C670" s="11"/>
      <c r="F670" s="1"/>
    </row>
    <row r="671" spans="2:6" ht="12.75">
      <c r="B671" s="11"/>
      <c r="C671" s="11"/>
      <c r="F671" s="1"/>
    </row>
    <row r="672" spans="2:6" ht="12.75">
      <c r="B672" s="11"/>
      <c r="C672" s="11"/>
      <c r="F672" s="1"/>
    </row>
    <row r="673" spans="2:6" ht="12.75">
      <c r="B673" s="11"/>
      <c r="C673" s="11"/>
      <c r="F673" s="1"/>
    </row>
    <row r="674" spans="2:6" ht="12.75">
      <c r="B674" s="11"/>
      <c r="C674" s="11"/>
      <c r="F674" s="1"/>
    </row>
    <row r="675" spans="2:6" ht="12.75">
      <c r="B675" s="11"/>
      <c r="C675" s="11"/>
      <c r="F675" s="1"/>
    </row>
    <row r="676" spans="2:6" ht="12.75">
      <c r="B676" s="11"/>
      <c r="C676" s="11"/>
      <c r="F676" s="1"/>
    </row>
    <row r="677" spans="2:6" ht="12.75">
      <c r="B677" s="11"/>
      <c r="C677" s="11"/>
      <c r="F677" s="1"/>
    </row>
    <row r="678" spans="2:6" ht="12.75">
      <c r="B678" s="11"/>
      <c r="C678" s="11"/>
      <c r="F678" s="1"/>
    </row>
    <row r="679" spans="2:6" ht="12.75">
      <c r="B679" s="11"/>
      <c r="C679" s="11"/>
      <c r="F679" s="1"/>
    </row>
    <row r="680" spans="2:6" ht="12.75">
      <c r="B680" s="11"/>
      <c r="C680" s="11"/>
      <c r="F680" s="1"/>
    </row>
    <row r="681" spans="2:6" ht="12.75">
      <c r="B681" s="11"/>
      <c r="C681" s="11"/>
      <c r="F681" s="1"/>
    </row>
    <row r="682" spans="2:6" ht="12.75">
      <c r="B682" s="11"/>
      <c r="C682" s="11"/>
      <c r="F682" s="1"/>
    </row>
    <row r="683" spans="2:6" ht="12.75">
      <c r="B683" s="11"/>
      <c r="C683" s="11"/>
      <c r="F683" s="1"/>
    </row>
    <row r="684" spans="2:6" ht="12.75">
      <c r="B684" s="11"/>
      <c r="C684" s="11"/>
      <c r="F684" s="1"/>
    </row>
    <row r="685" spans="2:6" ht="12.75">
      <c r="B685" s="11"/>
      <c r="C685" s="11"/>
      <c r="F685" s="1"/>
    </row>
    <row r="686" spans="2:6" ht="12.75">
      <c r="B686" s="11"/>
      <c r="C686" s="11"/>
      <c r="F686" s="1"/>
    </row>
    <row r="687" spans="2:6" ht="12.75">
      <c r="B687" s="11"/>
      <c r="C687" s="11"/>
      <c r="F687" s="1"/>
    </row>
    <row r="688" spans="2:6" ht="12.75">
      <c r="B688" s="11"/>
      <c r="C688" s="11"/>
      <c r="F688" s="1"/>
    </row>
    <row r="689" spans="2:6" ht="12.75">
      <c r="B689" s="11"/>
      <c r="C689" s="11"/>
      <c r="F689" s="1"/>
    </row>
    <row r="690" spans="2:6" ht="12.75">
      <c r="B690" s="11"/>
      <c r="C690" s="11"/>
      <c r="F690" s="1"/>
    </row>
    <row r="691" spans="2:6" ht="12.75">
      <c r="B691" s="11"/>
      <c r="C691" s="11"/>
      <c r="F691" s="1"/>
    </row>
    <row r="692" spans="2:6" ht="12.75">
      <c r="B692" s="11"/>
      <c r="C692" s="11"/>
      <c r="F692" s="1"/>
    </row>
    <row r="693" spans="2:6" ht="12.75">
      <c r="B693" s="11"/>
      <c r="C693" s="11"/>
      <c r="F693" s="1"/>
    </row>
    <row r="694" spans="2:6" ht="12.75">
      <c r="B694" s="11"/>
      <c r="C694" s="11"/>
      <c r="F694" s="1"/>
    </row>
    <row r="695" spans="2:6" ht="12.75">
      <c r="B695" s="11"/>
      <c r="C695" s="11"/>
      <c r="F695" s="1"/>
    </row>
    <row r="696" spans="2:6" ht="12.75">
      <c r="B696" s="11"/>
      <c r="C696" s="11"/>
      <c r="F696" s="1"/>
    </row>
    <row r="697" spans="2:6" ht="12.75">
      <c r="B697" s="11"/>
      <c r="C697" s="11"/>
      <c r="F697" s="1"/>
    </row>
    <row r="698" spans="2:6" ht="12.75">
      <c r="B698" s="11"/>
      <c r="C698" s="11"/>
      <c r="F698" s="1"/>
    </row>
    <row r="699" spans="2:6" ht="12.75">
      <c r="B699" s="11"/>
      <c r="C699" s="11"/>
      <c r="F699" s="1"/>
    </row>
    <row r="700" spans="2:6" ht="12.75">
      <c r="B700" s="11"/>
      <c r="C700" s="11"/>
      <c r="F700" s="1"/>
    </row>
    <row r="701" spans="2:6" ht="12.75">
      <c r="B701" s="11"/>
      <c r="C701" s="11"/>
      <c r="F701" s="1"/>
    </row>
    <row r="702" spans="2:6" ht="12.75">
      <c r="B702" s="11"/>
      <c r="C702" s="11"/>
      <c r="F702" s="1"/>
    </row>
    <row r="703" spans="2:6" ht="12.75">
      <c r="B703" s="11"/>
      <c r="C703" s="11"/>
      <c r="F703" s="1"/>
    </row>
    <row r="704" spans="2:6" ht="12.75">
      <c r="B704" s="11"/>
      <c r="C704" s="11"/>
      <c r="F704" s="1"/>
    </row>
    <row r="705" spans="2:6" ht="12.75">
      <c r="B705" s="11"/>
      <c r="C705" s="11"/>
      <c r="F705" s="1"/>
    </row>
    <row r="706" spans="2:6" ht="12.75">
      <c r="B706" s="11"/>
      <c r="C706" s="11"/>
      <c r="F706" s="1"/>
    </row>
    <row r="707" spans="2:6" ht="12.75">
      <c r="B707" s="11"/>
      <c r="C707" s="11"/>
      <c r="F707" s="1"/>
    </row>
    <row r="708" spans="2:6" ht="12.75">
      <c r="B708" s="11"/>
      <c r="C708" s="11"/>
      <c r="F708" s="1"/>
    </row>
    <row r="709" spans="2:6" ht="12.75">
      <c r="B709" s="11"/>
      <c r="C709" s="11"/>
      <c r="F709" s="1"/>
    </row>
    <row r="710" spans="2:6" ht="12.75">
      <c r="B710" s="11"/>
      <c r="C710" s="11"/>
      <c r="F710" s="1"/>
    </row>
    <row r="711" spans="2:6" ht="12.75">
      <c r="B711" s="11"/>
      <c r="C711" s="11"/>
      <c r="F711" s="1"/>
    </row>
    <row r="712" spans="2:6" ht="12.75">
      <c r="B712" s="11"/>
      <c r="C712" s="11"/>
      <c r="F712" s="1"/>
    </row>
    <row r="713" spans="2:6" ht="12.75">
      <c r="B713" s="11"/>
      <c r="C713" s="11"/>
      <c r="F713" s="1"/>
    </row>
    <row r="714" spans="2:6" ht="12.75">
      <c r="B714" s="11"/>
      <c r="C714" s="11"/>
      <c r="F714" s="1"/>
    </row>
    <row r="715" spans="2:6" ht="12.75">
      <c r="B715" s="11"/>
      <c r="C715" s="11"/>
      <c r="F715" s="1"/>
    </row>
    <row r="716" spans="2:6" ht="12.75">
      <c r="B716" s="11"/>
      <c r="C716" s="11"/>
      <c r="F716" s="1"/>
    </row>
    <row r="717" spans="2:6" ht="12.75">
      <c r="B717" s="11"/>
      <c r="C717" s="11"/>
      <c r="F717" s="1"/>
    </row>
    <row r="718" spans="2:6" ht="12.75">
      <c r="B718" s="11"/>
      <c r="C718" s="11"/>
      <c r="F718" s="1"/>
    </row>
    <row r="719" spans="2:6" ht="12.75">
      <c r="B719" s="11"/>
      <c r="C719" s="11"/>
      <c r="F719" s="1"/>
    </row>
    <row r="720" spans="2:6" ht="12.75">
      <c r="B720" s="11"/>
      <c r="C720" s="11"/>
      <c r="F720" s="1"/>
    </row>
    <row r="721" spans="2:6" ht="12.75">
      <c r="B721" s="11"/>
      <c r="C721" s="11"/>
      <c r="F721" s="1"/>
    </row>
    <row r="722" spans="2:6" ht="12.75">
      <c r="B722" s="11"/>
      <c r="C722" s="11"/>
      <c r="F722" s="1"/>
    </row>
    <row r="723" spans="2:6" ht="12.75">
      <c r="B723" s="11"/>
      <c r="C723" s="11"/>
      <c r="F723" s="1"/>
    </row>
    <row r="724" spans="2:6" ht="12.75">
      <c r="B724" s="11"/>
      <c r="C724" s="11"/>
      <c r="F724" s="1"/>
    </row>
    <row r="725" spans="2:6" ht="12.75">
      <c r="B725" s="11"/>
      <c r="C725" s="11"/>
      <c r="F725" s="1"/>
    </row>
    <row r="726" spans="2:6" ht="12.75">
      <c r="B726" s="11"/>
      <c r="C726" s="11"/>
      <c r="F726" s="1"/>
    </row>
    <row r="727" spans="2:6" ht="12.75">
      <c r="B727" s="11"/>
      <c r="C727" s="11"/>
      <c r="F727" s="1"/>
    </row>
    <row r="728" spans="2:6" ht="12.75">
      <c r="B728" s="11"/>
      <c r="C728" s="11"/>
      <c r="F728" s="1"/>
    </row>
    <row r="729" spans="2:6" ht="12.75">
      <c r="B729" s="11"/>
      <c r="C729" s="11"/>
      <c r="F729" s="1"/>
    </row>
    <row r="730" spans="2:6" ht="12.75">
      <c r="B730" s="11"/>
      <c r="C730" s="11"/>
      <c r="F730" s="1"/>
    </row>
    <row r="731" spans="2:6" ht="12.75">
      <c r="B731" s="11"/>
      <c r="C731" s="11"/>
      <c r="F731" s="1"/>
    </row>
    <row r="732" spans="2:6" ht="12.75">
      <c r="B732" s="11"/>
      <c r="C732" s="11"/>
      <c r="F732" s="1"/>
    </row>
    <row r="733" spans="2:6" ht="12.75">
      <c r="B733" s="11"/>
      <c r="C733" s="11"/>
      <c r="F733" s="1"/>
    </row>
    <row r="734" spans="2:6" ht="12.75">
      <c r="B734" s="11"/>
      <c r="C734" s="11"/>
      <c r="F734" s="1"/>
    </row>
    <row r="735" spans="2:6" ht="12.75">
      <c r="B735" s="11"/>
      <c r="C735" s="11"/>
      <c r="F735" s="1"/>
    </row>
    <row r="736" spans="2:6" ht="12.75">
      <c r="B736" s="11"/>
      <c r="C736" s="11"/>
      <c r="F736" s="1"/>
    </row>
    <row r="737" spans="2:6" ht="12.75">
      <c r="B737" s="11"/>
      <c r="C737" s="11"/>
      <c r="F737" s="1"/>
    </row>
    <row r="738" spans="2:6" ht="12.75">
      <c r="B738" s="11"/>
      <c r="C738" s="11"/>
      <c r="F738" s="1"/>
    </row>
    <row r="739" spans="2:6" ht="12.75">
      <c r="B739" s="11"/>
      <c r="C739" s="11"/>
      <c r="F739" s="1"/>
    </row>
    <row r="740" spans="2:6" ht="12.75">
      <c r="B740" s="11"/>
      <c r="C740" s="11"/>
      <c r="F740" s="1"/>
    </row>
    <row r="741" spans="2:6" ht="12.75">
      <c r="B741" s="11"/>
      <c r="C741" s="11"/>
      <c r="F741" s="1"/>
    </row>
    <row r="742" spans="2:6" ht="12.75">
      <c r="B742" s="11"/>
      <c r="C742" s="11"/>
      <c r="F742" s="1"/>
    </row>
    <row r="743" spans="2:6" ht="12.75">
      <c r="B743" s="11"/>
      <c r="C743" s="11"/>
      <c r="F743" s="1"/>
    </row>
    <row r="744" spans="2:6" ht="12.75">
      <c r="B744" s="11"/>
      <c r="C744" s="11"/>
      <c r="F744" s="1"/>
    </row>
    <row r="745" spans="2:6" ht="12.75">
      <c r="B745" s="11"/>
      <c r="C745" s="11"/>
      <c r="F745" s="1"/>
    </row>
    <row r="746" spans="2:6" ht="12.75">
      <c r="B746" s="11"/>
      <c r="C746" s="11"/>
      <c r="F746" s="1"/>
    </row>
    <row r="747" spans="2:6" ht="12.75">
      <c r="B747" s="11"/>
      <c r="C747" s="11"/>
      <c r="F747" s="1"/>
    </row>
    <row r="748" spans="2:6" ht="12.75">
      <c r="B748" s="11"/>
      <c r="C748" s="11"/>
      <c r="F748" s="1"/>
    </row>
    <row r="749" spans="2:6" ht="12.75">
      <c r="B749" s="11"/>
      <c r="C749" s="11"/>
      <c r="F749" s="1"/>
    </row>
    <row r="750" spans="2:6" ht="12.75">
      <c r="B750" s="11"/>
      <c r="C750" s="11"/>
      <c r="F750" s="1"/>
    </row>
    <row r="751" spans="2:6" ht="12.75">
      <c r="B751" s="11"/>
      <c r="C751" s="11"/>
      <c r="F751" s="1"/>
    </row>
    <row r="752" spans="2:6" ht="12.75">
      <c r="B752" s="11"/>
      <c r="C752" s="11"/>
      <c r="F752" s="1"/>
    </row>
    <row r="753" spans="2:6" ht="12.75">
      <c r="B753" s="11"/>
      <c r="C753" s="11"/>
      <c r="F753" s="1"/>
    </row>
    <row r="754" spans="2:6" ht="12.75">
      <c r="B754" s="11"/>
      <c r="C754" s="11"/>
      <c r="F754" s="1"/>
    </row>
    <row r="755" spans="2:6" ht="12.75">
      <c r="B755" s="11"/>
      <c r="C755" s="11"/>
      <c r="F755" s="1"/>
    </row>
    <row r="756" spans="2:6" ht="12.75">
      <c r="B756" s="11"/>
      <c r="C756" s="11"/>
      <c r="F756" s="1"/>
    </row>
    <row r="757" spans="2:6" ht="12.75">
      <c r="B757" s="11"/>
      <c r="C757" s="11"/>
      <c r="F757" s="1"/>
    </row>
    <row r="758" spans="2:6" ht="12.75">
      <c r="B758" s="11"/>
      <c r="C758" s="11"/>
      <c r="F758" s="1"/>
    </row>
    <row r="759" spans="2:6" ht="12.75">
      <c r="B759" s="11"/>
      <c r="C759" s="11"/>
      <c r="F759" s="1"/>
    </row>
    <row r="760" spans="2:6" ht="12.75">
      <c r="B760" s="11"/>
      <c r="C760" s="11"/>
      <c r="F760" s="1"/>
    </row>
    <row r="761" spans="2:6" ht="12.75">
      <c r="B761" s="11"/>
      <c r="C761" s="11"/>
      <c r="F761" s="1"/>
    </row>
    <row r="762" spans="2:6" ht="12.75">
      <c r="B762" s="11"/>
      <c r="C762" s="11"/>
      <c r="F762" s="1"/>
    </row>
    <row r="763" spans="2:6" ht="12.75">
      <c r="B763" s="11"/>
      <c r="C763" s="11"/>
      <c r="F763" s="1"/>
    </row>
    <row r="764" spans="2:6" ht="12.75">
      <c r="B764" s="11"/>
      <c r="C764" s="11"/>
      <c r="F764" s="1"/>
    </row>
    <row r="765" spans="2:6" ht="12.75">
      <c r="B765" s="11"/>
      <c r="C765" s="11"/>
      <c r="F765" s="1"/>
    </row>
    <row r="766" spans="2:6" ht="12.75">
      <c r="B766" s="11"/>
      <c r="C766" s="11"/>
      <c r="F766" s="1"/>
    </row>
    <row r="767" spans="2:6" ht="12.75">
      <c r="B767" s="11"/>
      <c r="C767" s="11"/>
      <c r="F767" s="1"/>
    </row>
    <row r="768" spans="2:6" ht="12.75">
      <c r="B768" s="11"/>
      <c r="C768" s="11"/>
      <c r="F768" s="1"/>
    </row>
    <row r="769" spans="2:6" ht="12.75">
      <c r="B769" s="11"/>
      <c r="C769" s="11"/>
      <c r="F769" s="1"/>
    </row>
    <row r="770" spans="2:6" ht="12.75">
      <c r="B770" s="11"/>
      <c r="C770" s="11"/>
      <c r="F770" s="1"/>
    </row>
    <row r="771" spans="2:6" ht="12.75">
      <c r="B771" s="11"/>
      <c r="C771" s="11"/>
      <c r="F771" s="1"/>
    </row>
    <row r="772" spans="2:6" ht="12.75">
      <c r="B772" s="11"/>
      <c r="C772" s="11"/>
      <c r="F772" s="1"/>
    </row>
    <row r="773" spans="2:6" ht="12.75">
      <c r="B773" s="11"/>
      <c r="C773" s="11"/>
      <c r="F773" s="1"/>
    </row>
    <row r="774" spans="2:6" ht="12.75">
      <c r="B774" s="11"/>
      <c r="C774" s="11"/>
      <c r="F774" s="1"/>
    </row>
    <row r="775" spans="2:6" ht="12.75">
      <c r="B775" s="11"/>
      <c r="C775" s="11"/>
      <c r="F775" s="1"/>
    </row>
    <row r="776" spans="2:6" ht="12.75">
      <c r="B776" s="11"/>
      <c r="C776" s="11"/>
      <c r="F776" s="1"/>
    </row>
    <row r="777" spans="2:6" ht="12.75">
      <c r="B777" s="11"/>
      <c r="C777" s="11"/>
      <c r="F777" s="1"/>
    </row>
    <row r="778" spans="2:6" ht="12.75">
      <c r="B778" s="11"/>
      <c r="C778" s="11"/>
      <c r="F778" s="1"/>
    </row>
    <row r="779" spans="2:6" ht="12.75">
      <c r="B779" s="11"/>
      <c r="C779" s="11"/>
      <c r="F779" s="1"/>
    </row>
    <row r="780" spans="2:6" ht="12.75">
      <c r="B780" s="11"/>
      <c r="C780" s="11"/>
      <c r="F780" s="1"/>
    </row>
    <row r="781" spans="2:6" ht="12.75">
      <c r="B781" s="11"/>
      <c r="C781" s="11"/>
      <c r="F781" s="1"/>
    </row>
    <row r="782" spans="2:6" ht="12.75">
      <c r="B782" s="11"/>
      <c r="C782" s="11"/>
      <c r="F782" s="1"/>
    </row>
    <row r="783" spans="2:6" ht="12.75">
      <c r="B783" s="11"/>
      <c r="C783" s="11"/>
      <c r="F783" s="1"/>
    </row>
    <row r="784" spans="2:6" ht="12.75">
      <c r="B784" s="11"/>
      <c r="C784" s="11"/>
      <c r="F784" s="1"/>
    </row>
    <row r="785" spans="2:6" ht="12.75">
      <c r="B785" s="11"/>
      <c r="C785" s="11"/>
      <c r="F785" s="1"/>
    </row>
    <row r="786" spans="2:6" ht="12.75">
      <c r="B786" s="11"/>
      <c r="C786" s="11"/>
      <c r="F786" s="1"/>
    </row>
    <row r="787" spans="2:6" ht="12.75">
      <c r="B787" s="11"/>
      <c r="C787" s="11"/>
      <c r="F787" s="1"/>
    </row>
    <row r="788" spans="2:6" ht="12.75">
      <c r="B788" s="11"/>
      <c r="C788" s="11"/>
      <c r="F788" s="1"/>
    </row>
    <row r="789" spans="2:6" ht="12.75">
      <c r="B789" s="11"/>
      <c r="C789" s="11"/>
      <c r="F789" s="1"/>
    </row>
    <row r="790" spans="2:6" ht="12.75">
      <c r="B790" s="11"/>
      <c r="C790" s="11"/>
      <c r="F790" s="1"/>
    </row>
    <row r="791" spans="2:6" ht="12.75">
      <c r="B791" s="11"/>
      <c r="C791" s="11"/>
      <c r="F791" s="1"/>
    </row>
    <row r="792" spans="2:6" ht="12.75">
      <c r="B792" s="11"/>
      <c r="C792" s="11"/>
      <c r="F792" s="1"/>
    </row>
    <row r="793" spans="2:6" ht="12.75">
      <c r="B793" s="11"/>
      <c r="C793" s="11"/>
      <c r="F793" s="1"/>
    </row>
    <row r="794" spans="2:6" ht="12.75">
      <c r="B794" s="11"/>
      <c r="C794" s="11"/>
      <c r="F794" s="1"/>
    </row>
    <row r="795" spans="2:6" ht="12.75">
      <c r="B795" s="11"/>
      <c r="C795" s="11"/>
      <c r="F795" s="1"/>
    </row>
    <row r="796" spans="2:6" ht="12.75">
      <c r="B796" s="11"/>
      <c r="C796" s="11"/>
      <c r="F796" s="1"/>
    </row>
    <row r="797" spans="2:6" ht="12.75">
      <c r="B797" s="11"/>
      <c r="C797" s="11"/>
      <c r="F797" s="1"/>
    </row>
    <row r="798" spans="2:6" ht="12.75">
      <c r="B798" s="11"/>
      <c r="C798" s="11"/>
      <c r="F798" s="1"/>
    </row>
    <row r="799" spans="2:6" ht="12.75">
      <c r="B799" s="11"/>
      <c r="C799" s="11"/>
      <c r="F799" s="1"/>
    </row>
    <row r="800" spans="2:6" ht="12.75">
      <c r="B800" s="11"/>
      <c r="C800" s="11"/>
      <c r="F800" s="1"/>
    </row>
    <row r="801" spans="2:6" ht="12.75">
      <c r="B801" s="11"/>
      <c r="C801" s="11"/>
      <c r="F801" s="1"/>
    </row>
    <row r="802" spans="2:6" ht="12.75">
      <c r="B802" s="11"/>
      <c r="C802" s="11"/>
      <c r="F802" s="1"/>
    </row>
    <row r="803" spans="2:6" ht="12.75">
      <c r="B803" s="11"/>
      <c r="C803" s="11"/>
      <c r="F803" s="1"/>
    </row>
    <row r="804" spans="2:6" ht="12.75">
      <c r="B804" s="11"/>
      <c r="C804" s="11"/>
      <c r="F804" s="1"/>
    </row>
    <row r="805" spans="2:6" ht="12.75">
      <c r="B805" s="11"/>
      <c r="C805" s="11"/>
      <c r="F805" s="1"/>
    </row>
    <row r="806" spans="2:6" ht="12.75">
      <c r="B806" s="11"/>
      <c r="C806" s="11"/>
      <c r="F806" s="1"/>
    </row>
    <row r="807" spans="2:6" ht="12.75">
      <c r="B807" s="11"/>
      <c r="C807" s="11"/>
      <c r="F807" s="1"/>
    </row>
    <row r="808" spans="2:6" ht="12.75">
      <c r="B808" s="11"/>
      <c r="C808" s="11"/>
      <c r="F808" s="1"/>
    </row>
    <row r="809" spans="2:6" ht="12.75">
      <c r="B809" s="11"/>
      <c r="C809" s="11"/>
      <c r="F809" s="1"/>
    </row>
    <row r="810" spans="2:6" ht="12.75">
      <c r="B810" s="11"/>
      <c r="C810" s="11"/>
      <c r="F810" s="1"/>
    </row>
    <row r="811" spans="2:6" ht="12.75">
      <c r="B811" s="11"/>
      <c r="C811" s="11"/>
      <c r="F811" s="1"/>
    </row>
    <row r="812" spans="2:6" ht="12.75">
      <c r="B812" s="11"/>
      <c r="C812" s="11"/>
      <c r="F812" s="1"/>
    </row>
    <row r="813" spans="2:6" ht="12.75">
      <c r="B813" s="11"/>
      <c r="C813" s="11"/>
      <c r="F813" s="1"/>
    </row>
    <row r="814" spans="2:6" ht="12.75">
      <c r="B814" s="11"/>
      <c r="C814" s="11"/>
      <c r="F814" s="1"/>
    </row>
    <row r="815" spans="2:6" ht="12.75">
      <c r="B815" s="11"/>
      <c r="C815" s="11"/>
      <c r="F815" s="1"/>
    </row>
    <row r="816" spans="2:6" ht="12.75">
      <c r="B816" s="11"/>
      <c r="C816" s="11"/>
      <c r="F816" s="1"/>
    </row>
    <row r="817" spans="2:6" ht="12.75">
      <c r="B817" s="11"/>
      <c r="C817" s="11"/>
      <c r="F817" s="1"/>
    </row>
    <row r="818" spans="2:6" ht="12.75">
      <c r="B818" s="11"/>
      <c r="C818" s="11"/>
      <c r="F818" s="1"/>
    </row>
    <row r="819" spans="2:6" ht="12.75">
      <c r="B819" s="11"/>
      <c r="C819" s="11"/>
      <c r="F819" s="1"/>
    </row>
    <row r="820" spans="2:6" ht="12.75">
      <c r="B820" s="11"/>
      <c r="C820" s="11"/>
      <c r="F820" s="1"/>
    </row>
    <row r="821" spans="2:6" ht="12.75">
      <c r="B821" s="11"/>
      <c r="C821" s="11"/>
      <c r="F821" s="1"/>
    </row>
    <row r="822" spans="2:6" ht="12.75">
      <c r="B822" s="11"/>
      <c r="C822" s="11"/>
      <c r="F822" s="1"/>
    </row>
    <row r="823" spans="2:6" ht="12.75">
      <c r="B823" s="11"/>
      <c r="C823" s="11"/>
      <c r="F823" s="1"/>
    </row>
    <row r="824" spans="2:6" ht="12.75">
      <c r="B824" s="11"/>
      <c r="C824" s="11"/>
      <c r="F824" s="1"/>
    </row>
    <row r="825" spans="2:6" ht="12.75">
      <c r="B825" s="11"/>
      <c r="C825" s="11"/>
      <c r="F825" s="1"/>
    </row>
    <row r="826" spans="2:6" ht="12.75">
      <c r="B826" s="11"/>
      <c r="C826" s="11"/>
      <c r="F826" s="1"/>
    </row>
    <row r="827" spans="2:6" ht="12.75">
      <c r="B827" s="11"/>
      <c r="C827" s="11"/>
      <c r="F827" s="1"/>
    </row>
    <row r="828" spans="2:6" ht="12.75">
      <c r="B828" s="11"/>
      <c r="C828" s="11"/>
      <c r="F828" s="1"/>
    </row>
    <row r="829" spans="2:6" ht="12.75">
      <c r="B829" s="11"/>
      <c r="C829" s="11"/>
      <c r="F829" s="1"/>
    </row>
    <row r="830" spans="2:6" ht="12.75">
      <c r="B830" s="11"/>
      <c r="C830" s="11"/>
      <c r="F830" s="1"/>
    </row>
    <row r="831" spans="2:6" ht="12.75">
      <c r="B831" s="11"/>
      <c r="C831" s="11"/>
      <c r="F831" s="1"/>
    </row>
    <row r="832" spans="2:6" ht="12.75">
      <c r="B832" s="11"/>
      <c r="C832" s="11"/>
      <c r="F832" s="1"/>
    </row>
    <row r="833" spans="2:6" ht="12.75">
      <c r="B833" s="11"/>
      <c r="C833" s="11"/>
      <c r="F833" s="1"/>
    </row>
    <row r="834" spans="2:6" ht="12.75">
      <c r="B834" s="11"/>
      <c r="C834" s="11"/>
      <c r="F834" s="1"/>
    </row>
    <row r="835" spans="2:6" ht="12.75">
      <c r="B835" s="11"/>
      <c r="C835" s="11"/>
      <c r="F835" s="1"/>
    </row>
    <row r="836" spans="2:6" ht="12.75">
      <c r="B836" s="11"/>
      <c r="C836" s="11"/>
      <c r="F836" s="1"/>
    </row>
    <row r="837" spans="2:6" ht="12.75">
      <c r="B837" s="11"/>
      <c r="C837" s="11"/>
      <c r="F837" s="1"/>
    </row>
    <row r="838" spans="2:6" ht="12.75">
      <c r="B838" s="11"/>
      <c r="C838" s="11"/>
      <c r="F838" s="1"/>
    </row>
    <row r="839" spans="2:6" ht="12.75">
      <c r="B839" s="11"/>
      <c r="C839" s="11"/>
      <c r="F839" s="1"/>
    </row>
    <row r="840" spans="2:6" ht="12.75">
      <c r="B840" s="11"/>
      <c r="C840" s="11"/>
      <c r="F840" s="1"/>
    </row>
    <row r="841" spans="2:6" ht="12.75">
      <c r="B841" s="11"/>
      <c r="C841" s="11"/>
      <c r="F841" s="1"/>
    </row>
    <row r="842" spans="2:6" ht="12.75">
      <c r="B842" s="11"/>
      <c r="C842" s="11"/>
      <c r="F842" s="1"/>
    </row>
    <row r="843" spans="2:6" ht="12.75">
      <c r="B843" s="11"/>
      <c r="C843" s="11"/>
      <c r="F843" s="1"/>
    </row>
    <row r="844" spans="2:6" ht="12.75">
      <c r="B844" s="11"/>
      <c r="C844" s="11"/>
      <c r="F844" s="1"/>
    </row>
    <row r="845" spans="2:6" ht="12.75">
      <c r="B845" s="11"/>
      <c r="C845" s="11"/>
      <c r="F845" s="1"/>
    </row>
    <row r="846" spans="2:6" ht="12.75">
      <c r="B846" s="11"/>
      <c r="C846" s="11"/>
      <c r="F846" s="1"/>
    </row>
    <row r="847" spans="2:6" ht="12.75">
      <c r="B847" s="11"/>
      <c r="C847" s="11"/>
      <c r="F847" s="1"/>
    </row>
    <row r="848" spans="2:6" ht="12.75">
      <c r="B848" s="11"/>
      <c r="C848" s="11"/>
      <c r="F848" s="1"/>
    </row>
    <row r="849" spans="2:6" ht="12.75">
      <c r="B849" s="11"/>
      <c r="C849" s="11"/>
      <c r="F849" s="1"/>
    </row>
    <row r="850" spans="2:6" ht="12.75">
      <c r="B850" s="11"/>
      <c r="C850" s="11"/>
      <c r="F850" s="1"/>
    </row>
    <row r="851" spans="2:6" ht="12.75">
      <c r="B851" s="11"/>
      <c r="C851" s="11"/>
      <c r="F851" s="1"/>
    </row>
    <row r="852" spans="2:6" ht="12.75">
      <c r="B852" s="11"/>
      <c r="C852" s="11"/>
      <c r="F852" s="1"/>
    </row>
    <row r="853" spans="2:6" ht="12.75">
      <c r="B853" s="11"/>
      <c r="C853" s="11"/>
      <c r="F853" s="1"/>
    </row>
    <row r="854" spans="2:6" ht="12.75">
      <c r="B854" s="11"/>
      <c r="C854" s="11"/>
      <c r="F854" s="1"/>
    </row>
    <row r="855" spans="2:6" ht="12.75">
      <c r="B855" s="11"/>
      <c r="C855" s="11"/>
      <c r="F855" s="1"/>
    </row>
    <row r="856" spans="2:6" ht="12.75">
      <c r="B856" s="11"/>
      <c r="C856" s="11"/>
      <c r="F856" s="1"/>
    </row>
    <row r="857" spans="2:6" ht="12.75">
      <c r="B857" s="11"/>
      <c r="C857" s="11"/>
      <c r="F857" s="1"/>
    </row>
    <row r="858" spans="2:6" ht="12.75">
      <c r="B858" s="11"/>
      <c r="C858" s="11"/>
      <c r="F858" s="1"/>
    </row>
    <row r="859" spans="2:6" ht="12.75">
      <c r="B859" s="11"/>
      <c r="C859" s="11"/>
      <c r="F859" s="1"/>
    </row>
    <row r="860" spans="2:6" ht="12.75">
      <c r="B860" s="11"/>
      <c r="C860" s="11"/>
      <c r="F860" s="1"/>
    </row>
    <row r="861" spans="2:6" ht="12.75">
      <c r="B861" s="11"/>
      <c r="C861" s="11"/>
      <c r="F861" s="1"/>
    </row>
    <row r="862" spans="2:6" ht="12.75">
      <c r="B862" s="11"/>
      <c r="C862" s="11"/>
      <c r="F862" s="1"/>
    </row>
    <row r="863" spans="2:6" ht="12.75">
      <c r="B863" s="11"/>
      <c r="C863" s="11"/>
      <c r="F863" s="1"/>
    </row>
    <row r="864" spans="2:6" ht="12.75">
      <c r="B864" s="11"/>
      <c r="C864" s="11"/>
      <c r="F864" s="1"/>
    </row>
    <row r="865" spans="2:6" ht="12.75">
      <c r="B865" s="11"/>
      <c r="C865" s="11"/>
      <c r="F865" s="1"/>
    </row>
    <row r="866" spans="2:6" ht="12.75">
      <c r="B866" s="11"/>
      <c r="C866" s="11"/>
      <c r="F866" s="1"/>
    </row>
    <row r="867" spans="2:6" ht="12.75">
      <c r="B867" s="11"/>
      <c r="C867" s="11"/>
      <c r="F867" s="1"/>
    </row>
    <row r="868" spans="2:6" ht="12.75">
      <c r="B868" s="11"/>
      <c r="C868" s="11"/>
      <c r="F868" s="1"/>
    </row>
    <row r="869" spans="2:6" ht="12.75">
      <c r="B869" s="11"/>
      <c r="C869" s="11"/>
      <c r="F869" s="1"/>
    </row>
    <row r="870" spans="2:6" ht="12.75">
      <c r="B870" s="11"/>
      <c r="C870" s="11"/>
      <c r="F870" s="1"/>
    </row>
    <row r="871" spans="2:6" ht="12.75">
      <c r="B871" s="11"/>
      <c r="C871" s="11"/>
      <c r="F871" s="1"/>
    </row>
    <row r="872" spans="2:6" ht="12.75">
      <c r="B872" s="11"/>
      <c r="C872" s="11"/>
      <c r="F872" s="1"/>
    </row>
    <row r="873" spans="2:6" ht="12.75">
      <c r="B873" s="11"/>
      <c r="C873" s="11"/>
      <c r="F873" s="1"/>
    </row>
    <row r="874" spans="2:6" ht="12.75">
      <c r="B874" s="11"/>
      <c r="C874" s="11"/>
      <c r="F874" s="1"/>
    </row>
    <row r="875" spans="2:6" ht="12.75">
      <c r="B875" s="11"/>
      <c r="C875" s="11"/>
      <c r="F875" s="1"/>
    </row>
    <row r="876" spans="2:6" ht="12.75">
      <c r="B876" s="11"/>
      <c r="C876" s="11"/>
      <c r="F876" s="1"/>
    </row>
    <row r="877" spans="2:6" ht="12.75">
      <c r="B877" s="11"/>
      <c r="C877" s="11"/>
      <c r="F877" s="1"/>
    </row>
    <row r="878" spans="2:6" ht="12.75">
      <c r="B878" s="11"/>
      <c r="C878" s="11"/>
      <c r="F878" s="1"/>
    </row>
    <row r="879" spans="2:6" ht="12.75">
      <c r="B879" s="11"/>
      <c r="C879" s="11"/>
      <c r="F879" s="1"/>
    </row>
    <row r="880" spans="2:6" ht="12.75">
      <c r="B880" s="11"/>
      <c r="C880" s="11"/>
      <c r="F880" s="1"/>
    </row>
    <row r="881" spans="2:6" ht="12.75">
      <c r="B881" s="11"/>
      <c r="C881" s="11"/>
      <c r="F881" s="1"/>
    </row>
    <row r="882" spans="2:6" ht="12.75">
      <c r="B882" s="11"/>
      <c r="C882" s="11"/>
      <c r="F882" s="1"/>
    </row>
    <row r="883" spans="2:6" ht="12.75">
      <c r="B883" s="11"/>
      <c r="C883" s="11"/>
      <c r="F883" s="1"/>
    </row>
    <row r="884" spans="2:6" ht="12.75">
      <c r="B884" s="11"/>
      <c r="C884" s="11"/>
      <c r="F884" s="1"/>
    </row>
    <row r="885" spans="2:6" ht="12.75">
      <c r="B885" s="11"/>
      <c r="C885" s="11"/>
      <c r="F885" s="1"/>
    </row>
    <row r="886" spans="2:6" ht="12.75">
      <c r="B886" s="11"/>
      <c r="C886" s="11"/>
      <c r="F886" s="1"/>
    </row>
    <row r="887" spans="2:6" ht="12.75">
      <c r="B887" s="11"/>
      <c r="C887" s="11"/>
      <c r="F887" s="1"/>
    </row>
    <row r="888" spans="2:6" ht="12.75">
      <c r="B888" s="11"/>
      <c r="C888" s="11"/>
      <c r="F888" s="1"/>
    </row>
    <row r="889" spans="2:6" ht="12.75">
      <c r="B889" s="11"/>
      <c r="C889" s="11"/>
      <c r="F889" s="1"/>
    </row>
    <row r="890" spans="2:6" ht="12.75">
      <c r="B890" s="11"/>
      <c r="C890" s="11"/>
      <c r="F890" s="1"/>
    </row>
    <row r="891" spans="2:6" ht="12.75">
      <c r="B891" s="11"/>
      <c r="C891" s="11"/>
      <c r="F891" s="1"/>
    </row>
    <row r="892" spans="2:6" ht="12.75">
      <c r="B892" s="11"/>
      <c r="C892" s="11"/>
      <c r="F892" s="1"/>
    </row>
    <row r="893" spans="2:6" ht="12.75">
      <c r="B893" s="11"/>
      <c r="C893" s="11"/>
      <c r="F893" s="1"/>
    </row>
    <row r="894" spans="2:6" ht="12.75">
      <c r="B894" s="11"/>
      <c r="C894" s="11"/>
      <c r="F894" s="1"/>
    </row>
    <row r="895" spans="2:6" ht="12.75">
      <c r="B895" s="11"/>
      <c r="C895" s="11"/>
      <c r="F895" s="1"/>
    </row>
    <row r="896" spans="2:6" ht="12.75">
      <c r="B896" s="11"/>
      <c r="C896" s="11"/>
      <c r="F896" s="1"/>
    </row>
    <row r="897" spans="2:6" ht="12.75">
      <c r="B897" s="11"/>
      <c r="C897" s="11"/>
      <c r="F897" s="1"/>
    </row>
    <row r="898" spans="2:6" ht="12.75">
      <c r="B898" s="11"/>
      <c r="C898" s="11"/>
      <c r="F898" s="1"/>
    </row>
    <row r="899" spans="2:6" ht="12.75">
      <c r="B899" s="11"/>
      <c r="C899" s="11"/>
      <c r="F899" s="1"/>
    </row>
    <row r="900" spans="2:6" ht="12.75">
      <c r="B900" s="11"/>
      <c r="C900" s="11"/>
      <c r="F900" s="1"/>
    </row>
    <row r="901" spans="2:6" ht="12.75">
      <c r="B901" s="11"/>
      <c r="C901" s="11"/>
      <c r="F901" s="1"/>
    </row>
    <row r="902" spans="2:6" ht="12.75">
      <c r="B902" s="11"/>
      <c r="C902" s="11"/>
      <c r="F902" s="1"/>
    </row>
    <row r="903" spans="2:6" ht="12.75">
      <c r="B903" s="11"/>
      <c r="C903" s="11"/>
      <c r="F903" s="1"/>
    </row>
    <row r="904" spans="2:6" ht="12.75">
      <c r="B904" s="11"/>
      <c r="C904" s="11"/>
      <c r="F904" s="1"/>
    </row>
    <row r="905" spans="2:6" ht="12.75">
      <c r="B905" s="11"/>
      <c r="C905" s="11"/>
      <c r="F905" s="1"/>
    </row>
    <row r="906" spans="2:6" ht="12.75">
      <c r="B906" s="11"/>
      <c r="C906" s="11"/>
      <c r="F906" s="1"/>
    </row>
    <row r="907" spans="2:6" ht="12.75">
      <c r="B907" s="11"/>
      <c r="C907" s="11"/>
      <c r="F907" s="1"/>
    </row>
    <row r="908" spans="2:6" ht="12.75">
      <c r="B908" s="11"/>
      <c r="C908" s="11"/>
      <c r="F908" s="1"/>
    </row>
    <row r="909" spans="2:6" ht="12.75">
      <c r="B909" s="11"/>
      <c r="C909" s="11"/>
      <c r="F909" s="1"/>
    </row>
    <row r="910" spans="2:6" ht="12.75">
      <c r="B910" s="11"/>
      <c r="C910" s="11"/>
      <c r="F910" s="1"/>
    </row>
    <row r="911" spans="2:6" ht="12.75">
      <c r="B911" s="11"/>
      <c r="C911" s="11"/>
      <c r="F911" s="1"/>
    </row>
    <row r="912" spans="2:6" ht="12.75">
      <c r="B912" s="11"/>
      <c r="C912" s="11"/>
      <c r="F912" s="1"/>
    </row>
    <row r="913" spans="2:6" ht="12.75">
      <c r="B913" s="11"/>
      <c r="C913" s="11"/>
      <c r="F913" s="1"/>
    </row>
    <row r="914" spans="2:6" ht="12.75">
      <c r="B914" s="11"/>
      <c r="C914" s="11"/>
      <c r="F914" s="1"/>
    </row>
    <row r="915" spans="2:6" ht="12.75">
      <c r="B915" s="11"/>
      <c r="C915" s="11"/>
      <c r="F915" s="1"/>
    </row>
    <row r="916" spans="2:6" ht="12.75">
      <c r="B916" s="11"/>
      <c r="C916" s="11"/>
      <c r="F916" s="1"/>
    </row>
    <row r="917" spans="2:6" ht="12.75">
      <c r="B917" s="11"/>
      <c r="C917" s="11"/>
      <c r="F917" s="1"/>
    </row>
    <row r="918" spans="2:6" ht="12.75">
      <c r="B918" s="11"/>
      <c r="C918" s="11"/>
      <c r="F918" s="1"/>
    </row>
    <row r="919" spans="2:6" ht="12.75">
      <c r="B919" s="11"/>
      <c r="C919" s="11"/>
      <c r="F919" s="1"/>
    </row>
    <row r="920" spans="2:6" ht="12.75">
      <c r="B920" s="11"/>
      <c r="C920" s="11"/>
      <c r="F920" s="1"/>
    </row>
    <row r="921" spans="2:6" ht="12.75">
      <c r="B921" s="11"/>
      <c r="C921" s="11"/>
      <c r="F921" s="1"/>
    </row>
    <row r="922" spans="2:6" ht="12.75">
      <c r="B922" s="11"/>
      <c r="C922" s="11"/>
      <c r="F922" s="1"/>
    </row>
    <row r="923" spans="2:6" ht="12.75">
      <c r="B923" s="11"/>
      <c r="C923" s="11"/>
      <c r="F923" s="1"/>
    </row>
    <row r="924" spans="2:6" ht="12.75">
      <c r="B924" s="11"/>
      <c r="C924" s="11"/>
      <c r="F924" s="1"/>
    </row>
    <row r="925" spans="2:6" ht="12.75">
      <c r="B925" s="11"/>
      <c r="C925" s="11"/>
      <c r="F925" s="1"/>
    </row>
    <row r="926" spans="2:6" ht="12.75">
      <c r="B926" s="11"/>
      <c r="C926" s="11"/>
      <c r="F926" s="1"/>
    </row>
    <row r="927" spans="2:6" ht="12.75">
      <c r="B927" s="11"/>
      <c r="C927" s="11"/>
      <c r="F927" s="1"/>
    </row>
    <row r="928" spans="2:6" ht="12.75">
      <c r="B928" s="11"/>
      <c r="C928" s="11"/>
      <c r="F928" s="1"/>
    </row>
    <row r="929" spans="2:6" ht="12.75">
      <c r="B929" s="11"/>
      <c r="C929" s="11"/>
      <c r="F929" s="1"/>
    </row>
    <row r="930" spans="2:6" ht="12.75">
      <c r="B930" s="11"/>
      <c r="C930" s="11"/>
      <c r="F930" s="1"/>
    </row>
    <row r="931" spans="2:6" ht="12.75">
      <c r="B931" s="11"/>
      <c r="C931" s="11"/>
      <c r="F931" s="1"/>
    </row>
    <row r="932" spans="2:6" ht="12.75">
      <c r="B932" s="11"/>
      <c r="C932" s="11"/>
      <c r="F932" s="1"/>
    </row>
    <row r="933" spans="2:6" ht="12.75">
      <c r="B933" s="11"/>
      <c r="C933" s="11"/>
      <c r="F933" s="1"/>
    </row>
    <row r="934" spans="2:6" ht="12.75">
      <c r="B934" s="11"/>
      <c r="C934" s="11"/>
      <c r="F934" s="1"/>
    </row>
    <row r="935" spans="2:6" ht="12.75">
      <c r="B935" s="11"/>
      <c r="C935" s="11"/>
      <c r="F935" s="1"/>
    </row>
    <row r="936" spans="2:6" ht="12.75">
      <c r="B936" s="11"/>
      <c r="C936" s="11"/>
      <c r="F936" s="1"/>
    </row>
    <row r="937" spans="2:6" ht="12.75">
      <c r="B937" s="11"/>
      <c r="C937" s="11"/>
      <c r="F937" s="1"/>
    </row>
    <row r="938" spans="2:6" ht="12.75">
      <c r="B938" s="11"/>
      <c r="C938" s="11"/>
      <c r="F938" s="1"/>
    </row>
    <row r="939" spans="2:6" ht="12.75">
      <c r="B939" s="11"/>
      <c r="C939" s="11"/>
      <c r="F939" s="1"/>
    </row>
    <row r="940" spans="2:6" ht="12.75">
      <c r="B940" s="11"/>
      <c r="C940" s="11"/>
      <c r="F940" s="1"/>
    </row>
    <row r="941" spans="2:6" ht="12.75">
      <c r="B941" s="11"/>
      <c r="C941" s="11"/>
      <c r="F941" s="1"/>
    </row>
    <row r="942" spans="2:6" ht="12.75">
      <c r="B942" s="11"/>
      <c r="C942" s="11"/>
      <c r="F942" s="1"/>
    </row>
    <row r="943" spans="2:6" ht="12.75">
      <c r="B943" s="11"/>
      <c r="C943" s="11"/>
      <c r="F943" s="1"/>
    </row>
    <row r="944" spans="2:6" ht="12.75">
      <c r="B944" s="11"/>
      <c r="C944" s="11"/>
      <c r="F944" s="1"/>
    </row>
    <row r="945" spans="2:6" ht="12.75">
      <c r="B945" s="11"/>
      <c r="C945" s="11"/>
      <c r="F945" s="1"/>
    </row>
    <row r="946" spans="2:6" ht="12.75">
      <c r="B946" s="11"/>
      <c r="C946" s="11"/>
      <c r="F946" s="1"/>
    </row>
    <row r="947" spans="2:6" ht="12.75">
      <c r="B947" s="11"/>
      <c r="C947" s="11"/>
      <c r="F947" s="1"/>
    </row>
    <row r="948" spans="2:6" ht="12.75">
      <c r="B948" s="11"/>
      <c r="C948" s="11"/>
      <c r="F948" s="1"/>
    </row>
    <row r="949" spans="2:6" ht="12.75">
      <c r="B949" s="11"/>
      <c r="C949" s="11"/>
      <c r="F949" s="1"/>
    </row>
    <row r="950" spans="2:6" ht="12.75">
      <c r="B950" s="11"/>
      <c r="C950" s="11"/>
      <c r="F950" s="1"/>
    </row>
    <row r="951" spans="2:6" ht="12.75">
      <c r="B951" s="11"/>
      <c r="C951" s="11"/>
      <c r="F951" s="1"/>
    </row>
    <row r="952" spans="2:6" ht="12.75">
      <c r="B952" s="11"/>
      <c r="C952" s="11"/>
      <c r="F952" s="1"/>
    </row>
    <row r="953" spans="2:6" ht="12.75">
      <c r="B953" s="11"/>
      <c r="C953" s="11"/>
      <c r="F953" s="1"/>
    </row>
    <row r="954" spans="2:6" ht="12.75">
      <c r="B954" s="11"/>
      <c r="C954" s="11"/>
      <c r="F954" s="1"/>
    </row>
    <row r="955" spans="2:6" ht="12.75">
      <c r="B955" s="11"/>
      <c r="C955" s="11"/>
      <c r="F955" s="1"/>
    </row>
    <row r="956" spans="2:6" ht="12.75">
      <c r="B956" s="11"/>
      <c r="C956" s="11"/>
      <c r="F956" s="1"/>
    </row>
    <row r="957" spans="2:6" ht="12.75">
      <c r="B957" s="11"/>
      <c r="C957" s="11"/>
      <c r="F957" s="1"/>
    </row>
    <row r="958" spans="2:6" ht="12.75">
      <c r="B958" s="11"/>
      <c r="C958" s="11"/>
      <c r="F958" s="1"/>
    </row>
    <row r="959" spans="2:6" ht="12.75">
      <c r="B959" s="11"/>
      <c r="C959" s="11"/>
      <c r="F959" s="1"/>
    </row>
    <row r="960" spans="2:6" ht="12.75">
      <c r="B960" s="11"/>
      <c r="C960" s="11"/>
      <c r="F960" s="1"/>
    </row>
    <row r="961" spans="2:6" ht="12.75">
      <c r="B961" s="11"/>
      <c r="C961" s="11"/>
      <c r="F961" s="1"/>
    </row>
    <row r="962" spans="2:6" ht="12.75">
      <c r="B962" s="11"/>
      <c r="C962" s="11"/>
      <c r="F962" s="1"/>
    </row>
    <row r="963" spans="2:6" ht="12.75">
      <c r="B963" s="11"/>
      <c r="C963" s="11"/>
      <c r="F963" s="1"/>
    </row>
    <row r="964" spans="2:6" ht="12.75">
      <c r="B964" s="11"/>
      <c r="C964" s="11"/>
      <c r="F964" s="1"/>
    </row>
    <row r="965" spans="2:6" ht="12.75">
      <c r="B965" s="11"/>
      <c r="C965" s="11"/>
      <c r="F965" s="1"/>
    </row>
    <row r="966" spans="2:6" ht="12.75">
      <c r="B966" s="11"/>
      <c r="C966" s="11"/>
      <c r="F966" s="1"/>
    </row>
    <row r="967" spans="2:6" ht="12.75">
      <c r="B967" s="11"/>
      <c r="C967" s="11"/>
      <c r="F967" s="1"/>
    </row>
    <row r="968" spans="2:6" ht="12.75">
      <c r="B968" s="11"/>
      <c r="C968" s="11"/>
      <c r="F968" s="1"/>
    </row>
    <row r="969" spans="2:6" ht="12.75">
      <c r="B969" s="11"/>
      <c r="C969" s="11"/>
      <c r="F969" s="1"/>
    </row>
    <row r="970" spans="2:6" ht="12.75">
      <c r="B970" s="11"/>
      <c r="C970" s="11"/>
      <c r="F970" s="1"/>
    </row>
    <row r="971" spans="2:6" ht="12.75">
      <c r="B971" s="11"/>
      <c r="C971" s="11"/>
      <c r="F971" s="1"/>
    </row>
    <row r="972" spans="2:6" ht="12.75">
      <c r="B972" s="11"/>
      <c r="C972" s="11"/>
      <c r="F972" s="1"/>
    </row>
    <row r="973" spans="2:6" ht="12.75">
      <c r="B973" s="11"/>
      <c r="C973" s="11"/>
      <c r="F973" s="1"/>
    </row>
    <row r="974" spans="2:6" ht="12.75">
      <c r="B974" s="11"/>
      <c r="C974" s="11"/>
      <c r="F974" s="1"/>
    </row>
    <row r="975" spans="2:6" ht="12.75">
      <c r="B975" s="11"/>
      <c r="C975" s="11"/>
      <c r="F975" s="1"/>
    </row>
    <row r="976" spans="2:6" ht="12.75">
      <c r="B976" s="11"/>
      <c r="C976" s="11"/>
      <c r="F976" s="1"/>
    </row>
    <row r="977" spans="2:6" ht="12.75">
      <c r="B977" s="11"/>
      <c r="C977" s="11"/>
      <c r="F977" s="1"/>
    </row>
    <row r="978" spans="2:6" ht="12.75">
      <c r="B978" s="11"/>
      <c r="C978" s="11"/>
      <c r="F978" s="1"/>
    </row>
    <row r="979" spans="2:6" ht="12.75">
      <c r="B979" s="11"/>
      <c r="C979" s="11"/>
      <c r="F979" s="1"/>
    </row>
    <row r="980" spans="2:6" ht="12.75">
      <c r="B980" s="11"/>
      <c r="C980" s="11"/>
      <c r="F980" s="1"/>
    </row>
    <row r="981" spans="2:6" ht="12.75">
      <c r="B981" s="11"/>
      <c r="C981" s="11"/>
      <c r="F981" s="1"/>
    </row>
    <row r="982" spans="2:6" ht="12.75">
      <c r="B982" s="11"/>
      <c r="C982" s="11"/>
      <c r="F982" s="1"/>
    </row>
    <row r="983" spans="2:6" ht="12.75">
      <c r="B983" s="11"/>
      <c r="C983" s="11"/>
      <c r="F983" s="1"/>
    </row>
    <row r="984" spans="2:6" ht="12.75">
      <c r="B984" s="11"/>
      <c r="C984" s="11"/>
      <c r="F984" s="1"/>
    </row>
    <row r="985" spans="2:6" ht="12.75">
      <c r="B985" s="11"/>
      <c r="C985" s="11"/>
      <c r="F985" s="1"/>
    </row>
    <row r="986" spans="2:6" ht="12.75">
      <c r="B986" s="11"/>
      <c r="C986" s="11"/>
      <c r="F986" s="1"/>
    </row>
    <row r="987" spans="2:6" ht="12.75">
      <c r="B987" s="11"/>
      <c r="C987" s="11"/>
      <c r="F987" s="1"/>
    </row>
    <row r="988" spans="2:6" ht="12.75">
      <c r="B988" s="11"/>
      <c r="C988" s="11"/>
      <c r="F988" s="1"/>
    </row>
    <row r="989" spans="2:6" ht="12.75">
      <c r="B989" s="11"/>
      <c r="C989" s="11"/>
      <c r="F989" s="1"/>
    </row>
    <row r="990" spans="2:6" ht="12.75">
      <c r="B990" s="11"/>
      <c r="C990" s="11"/>
      <c r="F990" s="1"/>
    </row>
    <row r="991" spans="2:6" ht="12.75">
      <c r="B991" s="11"/>
      <c r="C991" s="11"/>
      <c r="F991" s="1"/>
    </row>
    <row r="992" spans="2:6" ht="12.75">
      <c r="B992" s="11"/>
      <c r="C992" s="11"/>
      <c r="F992" s="1"/>
    </row>
    <row r="993" spans="2:6" ht="12.75">
      <c r="B993" s="11"/>
      <c r="C993" s="11"/>
      <c r="F993" s="1"/>
    </row>
    <row r="994" spans="2:6" ht="12.75">
      <c r="B994" s="11"/>
      <c r="C994" s="11"/>
      <c r="F994" s="1"/>
    </row>
    <row r="995" spans="2:6" ht="12.75">
      <c r="B995" s="11"/>
      <c r="C995" s="11"/>
      <c r="F995" s="1"/>
    </row>
    <row r="996" spans="2:6" ht="12.75">
      <c r="B996" s="11"/>
      <c r="C996" s="11"/>
      <c r="F996" s="1"/>
    </row>
    <row r="997" spans="2:6" ht="12.75">
      <c r="B997" s="11"/>
      <c r="C997" s="11"/>
      <c r="F997" s="1"/>
    </row>
    <row r="998" spans="2:6" ht="12.75">
      <c r="B998" s="11"/>
      <c r="C998" s="11"/>
      <c r="F998" s="1"/>
    </row>
    <row r="999" spans="2:6" ht="12.75">
      <c r="B999" s="11"/>
      <c r="C999" s="11"/>
      <c r="F999" s="1"/>
    </row>
    <row r="1000" spans="2:6" ht="12.75">
      <c r="B1000" s="11"/>
      <c r="C1000" s="11"/>
      <c r="F1000" s="1"/>
    </row>
    <row r="1001" spans="2:6" ht="12.75">
      <c r="B1001" s="11"/>
      <c r="C1001" s="11"/>
      <c r="F1001" s="1"/>
    </row>
    <row r="1002" spans="2:6" ht="12.75">
      <c r="B1002" s="11"/>
      <c r="C1002" s="11"/>
      <c r="F1002" s="1"/>
    </row>
    <row r="1003" spans="2:6" ht="12.75">
      <c r="B1003" s="11"/>
      <c r="C1003" s="11"/>
      <c r="F1003" s="1"/>
    </row>
    <row r="1004" spans="2:6" ht="12.75">
      <c r="B1004" s="11"/>
      <c r="C1004" s="11"/>
      <c r="F1004" s="1"/>
    </row>
    <row r="1005" spans="2:6" ht="12.75">
      <c r="B1005" s="11"/>
      <c r="C1005" s="11"/>
      <c r="F1005" s="1"/>
    </row>
    <row r="1006" spans="2:6" ht="12.75">
      <c r="B1006" s="11"/>
      <c r="C1006" s="11"/>
      <c r="F1006" s="1"/>
    </row>
    <row r="1007" spans="2:6" ht="12.75">
      <c r="B1007" s="11"/>
      <c r="C1007" s="11"/>
      <c r="F1007" s="1"/>
    </row>
    <row r="1008" spans="2:6" ht="12.75">
      <c r="B1008" s="11"/>
      <c r="C1008" s="11"/>
      <c r="F1008" s="1"/>
    </row>
    <row r="1009" spans="2:6" ht="12.75">
      <c r="B1009" s="11"/>
      <c r="C1009" s="11"/>
      <c r="F1009" s="1"/>
    </row>
    <row r="1010" spans="2:6" ht="12.75">
      <c r="B1010" s="11"/>
      <c r="C1010" s="11"/>
      <c r="F1010" s="1"/>
    </row>
    <row r="1011" spans="2:6" ht="12.75">
      <c r="B1011" s="11"/>
      <c r="C1011" s="11"/>
      <c r="F1011" s="1"/>
    </row>
    <row r="1012" spans="2:6" ht="12.75">
      <c r="B1012" s="11"/>
      <c r="C1012" s="11"/>
      <c r="F1012" s="1"/>
    </row>
    <row r="1013" spans="2:6" ht="12.75">
      <c r="B1013" s="11"/>
      <c r="C1013" s="11"/>
      <c r="F1013" s="1"/>
    </row>
    <row r="1014" spans="2:6" ht="12.75">
      <c r="B1014" s="11"/>
      <c r="C1014" s="11"/>
      <c r="F1014" s="1"/>
    </row>
    <row r="1015" spans="2:6" ht="12.75">
      <c r="B1015" s="11"/>
      <c r="C1015" s="11"/>
      <c r="F1015" s="1"/>
    </row>
    <row r="1016" spans="2:6" ht="12.75">
      <c r="B1016" s="11"/>
      <c r="C1016" s="11"/>
      <c r="F1016" s="1"/>
    </row>
    <row r="1017" spans="2:6" ht="12.75">
      <c r="B1017" s="11"/>
      <c r="C1017" s="11"/>
      <c r="F1017" s="1"/>
    </row>
    <row r="1018" spans="2:6" ht="12.75">
      <c r="B1018" s="11"/>
      <c r="C1018" s="11"/>
      <c r="F1018" s="1"/>
    </row>
    <row r="1019" spans="2:6" ht="12.75">
      <c r="B1019" s="11"/>
      <c r="C1019" s="11"/>
      <c r="F1019" s="1"/>
    </row>
    <row r="1020" spans="2:6" ht="12.75">
      <c r="B1020" s="11"/>
      <c r="C1020" s="11"/>
      <c r="F1020" s="1"/>
    </row>
    <row r="1021" spans="2:6" ht="12.75">
      <c r="B1021" s="11"/>
      <c r="C1021" s="11"/>
      <c r="F1021" s="1"/>
    </row>
    <row r="1022" spans="2:6" ht="12.75">
      <c r="B1022" s="11"/>
      <c r="C1022" s="11"/>
      <c r="F1022" s="1"/>
    </row>
    <row r="1023" spans="2:6" ht="12.75">
      <c r="B1023" s="11"/>
      <c r="C1023" s="11"/>
      <c r="F1023" s="1"/>
    </row>
    <row r="1024" spans="2:6" ht="12.75">
      <c r="B1024" s="11"/>
      <c r="C1024" s="11"/>
      <c r="F1024" s="1"/>
    </row>
    <row r="1025" spans="2:6" ht="12.75">
      <c r="B1025" s="11"/>
      <c r="C1025" s="11"/>
      <c r="F1025" s="1"/>
    </row>
    <row r="1026" spans="2:6" ht="12.75">
      <c r="B1026" s="11"/>
      <c r="C1026" s="11"/>
      <c r="F1026" s="1"/>
    </row>
    <row r="1027" spans="2:6" ht="12.75">
      <c r="B1027" s="11"/>
      <c r="C1027" s="11"/>
      <c r="F1027" s="1"/>
    </row>
    <row r="1028" spans="2:6" ht="12.75">
      <c r="B1028" s="11"/>
      <c r="C1028" s="11"/>
      <c r="F1028" s="1"/>
    </row>
    <row r="1029" spans="2:6" ht="12.75">
      <c r="B1029" s="11"/>
      <c r="C1029" s="11"/>
      <c r="F1029" s="1"/>
    </row>
    <row r="1030" spans="2:6" ht="12.75">
      <c r="B1030" s="11"/>
      <c r="C1030" s="11"/>
      <c r="F1030" s="1"/>
    </row>
    <row r="1031" spans="2:6" ht="12.75">
      <c r="B1031" s="11"/>
      <c r="C1031" s="11"/>
      <c r="F1031" s="1"/>
    </row>
    <row r="1032" spans="2:6" ht="12.75">
      <c r="B1032" s="11"/>
      <c r="C1032" s="11"/>
      <c r="F1032" s="1"/>
    </row>
    <row r="1033" spans="2:6" ht="12.75">
      <c r="B1033" s="11"/>
      <c r="C1033" s="11"/>
      <c r="F1033" s="1"/>
    </row>
    <row r="1034" spans="2:6" ht="12.75">
      <c r="B1034" s="11"/>
      <c r="C1034" s="11"/>
      <c r="F1034" s="1"/>
    </row>
    <row r="1035" spans="2:6" ht="12.75">
      <c r="B1035" s="11"/>
      <c r="C1035" s="11"/>
      <c r="F1035" s="1"/>
    </row>
    <row r="1036" spans="2:6" ht="12.75">
      <c r="B1036" s="11"/>
      <c r="C1036" s="11"/>
      <c r="F1036" s="1"/>
    </row>
    <row r="1037" spans="2:6" ht="12.75">
      <c r="B1037" s="11"/>
      <c r="C1037" s="11"/>
      <c r="F1037" s="1"/>
    </row>
    <row r="1038" spans="2:6" ht="12.75">
      <c r="B1038" s="11"/>
      <c r="C1038" s="11"/>
      <c r="F1038" s="1"/>
    </row>
    <row r="1039" spans="2:6" ht="12.75">
      <c r="B1039" s="11"/>
      <c r="C1039" s="11"/>
      <c r="F1039" s="1"/>
    </row>
    <row r="1040" spans="2:6" ht="12.75">
      <c r="B1040" s="11"/>
      <c r="C1040" s="11"/>
      <c r="F1040" s="1"/>
    </row>
    <row r="1041" spans="2:6" ht="12.75">
      <c r="B1041" s="11"/>
      <c r="C1041" s="11"/>
      <c r="F1041" s="1"/>
    </row>
    <row r="1042" spans="2:6" ht="12.75">
      <c r="B1042" s="11"/>
      <c r="C1042" s="11"/>
      <c r="F1042" s="1"/>
    </row>
    <row r="1043" spans="2:6" ht="12.75">
      <c r="B1043" s="11"/>
      <c r="C1043" s="11"/>
      <c r="F1043" s="1"/>
    </row>
    <row r="1044" spans="2:6" ht="12.75">
      <c r="B1044" s="11"/>
      <c r="C1044" s="11"/>
      <c r="F1044" s="1"/>
    </row>
    <row r="1045" spans="2:6" ht="12.75">
      <c r="B1045" s="11"/>
      <c r="C1045" s="11"/>
      <c r="F1045" s="1"/>
    </row>
    <row r="1046" spans="2:6" ht="12.75">
      <c r="B1046" s="11"/>
      <c r="C1046" s="11"/>
      <c r="F1046" s="1"/>
    </row>
    <row r="1047" spans="2:6" ht="12.75">
      <c r="B1047" s="11"/>
      <c r="C1047" s="11"/>
      <c r="F1047" s="1"/>
    </row>
    <row r="1048" spans="2:6" ht="12.75">
      <c r="B1048" s="11"/>
      <c r="C1048" s="11"/>
      <c r="F1048" s="1"/>
    </row>
    <row r="1049" spans="2:6" ht="12.75">
      <c r="B1049" s="11"/>
      <c r="C1049" s="11"/>
      <c r="F1049" s="1"/>
    </row>
    <row r="1050" spans="2:6" ht="12.75">
      <c r="B1050" s="11"/>
      <c r="C1050" s="11"/>
      <c r="F1050" s="1"/>
    </row>
    <row r="1051" spans="2:6" ht="12.75">
      <c r="B1051" s="11"/>
      <c r="C1051" s="11"/>
      <c r="F1051" s="1"/>
    </row>
    <row r="1052" spans="2:6" ht="12.75">
      <c r="B1052" s="11"/>
      <c r="C1052" s="11"/>
      <c r="F1052" s="1"/>
    </row>
    <row r="1053" spans="2:6" ht="12.75">
      <c r="B1053" s="11"/>
      <c r="C1053" s="11"/>
      <c r="F1053" s="1"/>
    </row>
    <row r="1054" spans="2:6" ht="12.75">
      <c r="B1054" s="11"/>
      <c r="C1054" s="11"/>
      <c r="F1054" s="1"/>
    </row>
    <row r="1055" spans="2:6" ht="12.75">
      <c r="B1055" s="11"/>
      <c r="C1055" s="11"/>
      <c r="F1055" s="1"/>
    </row>
    <row r="1056" spans="2:6" ht="12.75">
      <c r="B1056" s="11"/>
      <c r="C1056" s="11"/>
      <c r="F1056" s="1"/>
    </row>
    <row r="1057" spans="2:6" ht="12.75">
      <c r="B1057" s="11"/>
      <c r="C1057" s="11"/>
      <c r="F1057" s="1"/>
    </row>
    <row r="1058" spans="2:6" ht="12.75">
      <c r="B1058" s="11"/>
      <c r="C1058" s="11"/>
      <c r="F1058" s="1"/>
    </row>
    <row r="1059" spans="2:6" ht="12.75">
      <c r="B1059" s="11"/>
      <c r="C1059" s="11"/>
      <c r="F1059" s="1"/>
    </row>
    <row r="1060" spans="2:6" ht="12.75">
      <c r="B1060" s="11"/>
      <c r="C1060" s="11"/>
      <c r="F1060" s="1"/>
    </row>
    <row r="1061" spans="2:6" ht="12.75">
      <c r="B1061" s="11"/>
      <c r="C1061" s="11"/>
      <c r="F1061" s="1"/>
    </row>
    <row r="1062" spans="2:6" ht="12.75">
      <c r="B1062" s="11"/>
      <c r="C1062" s="11"/>
      <c r="F1062" s="1"/>
    </row>
    <row r="1063" spans="2:6" ht="12.75">
      <c r="B1063" s="11"/>
      <c r="C1063" s="11"/>
      <c r="F1063" s="1"/>
    </row>
    <row r="1064" spans="2:6" ht="12.75">
      <c r="B1064" s="11"/>
      <c r="C1064" s="11"/>
      <c r="F1064" s="1"/>
    </row>
    <row r="1065" spans="2:6" ht="12.75">
      <c r="B1065" s="11"/>
      <c r="C1065" s="11"/>
      <c r="F1065" s="1"/>
    </row>
    <row r="1066" spans="2:6" ht="12.75">
      <c r="B1066" s="11"/>
      <c r="C1066" s="11"/>
      <c r="F1066" s="1"/>
    </row>
    <row r="1067" spans="2:6" ht="12.75">
      <c r="B1067" s="11"/>
      <c r="C1067" s="11"/>
      <c r="F1067" s="1"/>
    </row>
    <row r="1068" spans="2:6" ht="12.75">
      <c r="B1068" s="11"/>
      <c r="C1068" s="11"/>
      <c r="F1068" s="1"/>
    </row>
    <row r="1069" spans="2:6" ht="12.75">
      <c r="B1069" s="11"/>
      <c r="C1069" s="11"/>
      <c r="F1069" s="1"/>
    </row>
    <row r="1070" spans="2:6" ht="12.75">
      <c r="B1070" s="11"/>
      <c r="C1070" s="11"/>
      <c r="F1070" s="1"/>
    </row>
    <row r="1071" spans="2:6" ht="12.75">
      <c r="B1071" s="11"/>
      <c r="C1071" s="11"/>
      <c r="F1071" s="1"/>
    </row>
    <row r="1072" spans="2:6" ht="12.75">
      <c r="B1072" s="11"/>
      <c r="C1072" s="11"/>
      <c r="F1072" s="1"/>
    </row>
    <row r="1073" spans="2:6" ht="12.75">
      <c r="B1073" s="11"/>
      <c r="C1073" s="11"/>
      <c r="F1073" s="1"/>
    </row>
    <row r="1074" spans="2:6" ht="12.75">
      <c r="B1074" s="11"/>
      <c r="C1074" s="11"/>
      <c r="F1074" s="1"/>
    </row>
    <row r="1075" spans="2:6" ht="12.75">
      <c r="B1075" s="11"/>
      <c r="C1075" s="11"/>
      <c r="F1075" s="1"/>
    </row>
    <row r="1076" spans="2:6" ht="12.75">
      <c r="B1076" s="11"/>
      <c r="C1076" s="11"/>
      <c r="F1076" s="1"/>
    </row>
    <row r="1077" spans="2:6" ht="12.75">
      <c r="B1077" s="11"/>
      <c r="C1077" s="11"/>
      <c r="F1077" s="1"/>
    </row>
    <row r="1078" spans="2:6" ht="12.75">
      <c r="B1078" s="11"/>
      <c r="C1078" s="11"/>
      <c r="F1078" s="1"/>
    </row>
    <row r="1079" spans="2:6" ht="12.75">
      <c r="B1079" s="11"/>
      <c r="C1079" s="11"/>
      <c r="F1079" s="1"/>
    </row>
    <row r="1080" spans="2:6" ht="12.75">
      <c r="B1080" s="11"/>
      <c r="C1080" s="11"/>
      <c r="F1080" s="1"/>
    </row>
    <row r="1081" spans="2:6" ht="12.75">
      <c r="B1081" s="11"/>
      <c r="C1081" s="11"/>
      <c r="F1081" s="1"/>
    </row>
    <row r="1082" spans="2:6" ht="12.75">
      <c r="B1082" s="11"/>
      <c r="C1082" s="11"/>
      <c r="F1082" s="1"/>
    </row>
    <row r="1083" spans="2:6" ht="12.75">
      <c r="B1083" s="11"/>
      <c r="C1083" s="11"/>
      <c r="F1083" s="1"/>
    </row>
    <row r="1084" spans="2:6" ht="12.75">
      <c r="B1084" s="11"/>
      <c r="C1084" s="11"/>
      <c r="F1084" s="1"/>
    </row>
    <row r="1085" spans="2:6" ht="12.75">
      <c r="B1085" s="11"/>
      <c r="C1085" s="11"/>
      <c r="F1085" s="1"/>
    </row>
    <row r="1086" spans="2:6" ht="12.75">
      <c r="B1086" s="11"/>
      <c r="C1086" s="11"/>
      <c r="F1086" s="1"/>
    </row>
    <row r="1087" spans="2:6" ht="12.75">
      <c r="B1087" s="11"/>
      <c r="C1087" s="11"/>
      <c r="F1087" s="1"/>
    </row>
    <row r="1088" spans="2:6" ht="12.75">
      <c r="B1088" s="11"/>
      <c r="C1088" s="11"/>
      <c r="F1088" s="1"/>
    </row>
    <row r="1089" spans="2:6" ht="12.75">
      <c r="B1089" s="11"/>
      <c r="C1089" s="11"/>
      <c r="F1089" s="1"/>
    </row>
    <row r="1090" spans="2:6" ht="12.75">
      <c r="B1090" s="11"/>
      <c r="C1090" s="11"/>
      <c r="F1090" s="1"/>
    </row>
    <row r="1091" spans="2:6" ht="12.75">
      <c r="B1091" s="11"/>
      <c r="C1091" s="11"/>
      <c r="F1091" s="1"/>
    </row>
    <row r="1092" spans="2:6" ht="12.75">
      <c r="B1092" s="11"/>
      <c r="C1092" s="11"/>
      <c r="F1092" s="1"/>
    </row>
    <row r="1093" spans="2:6" ht="12.75">
      <c r="B1093" s="11"/>
      <c r="C1093" s="11"/>
      <c r="F1093" s="1"/>
    </row>
    <row r="1094" spans="2:6" ht="12.75">
      <c r="B1094" s="11"/>
      <c r="C1094" s="11"/>
      <c r="F1094" s="1"/>
    </row>
    <row r="1095" spans="2:6" ht="12.75">
      <c r="B1095" s="11"/>
      <c r="C1095" s="11"/>
      <c r="F1095" s="1"/>
    </row>
    <row r="1096" spans="2:6" ht="12.75">
      <c r="B1096" s="11"/>
      <c r="C1096" s="11"/>
      <c r="F1096" s="1"/>
    </row>
    <row r="1097" spans="2:6" ht="12.75">
      <c r="B1097" s="11"/>
      <c r="C1097" s="11"/>
      <c r="F1097" s="1"/>
    </row>
    <row r="1098" spans="2:6" ht="12.75">
      <c r="B1098" s="11"/>
      <c r="C1098" s="11"/>
      <c r="F1098" s="1"/>
    </row>
    <row r="1099" spans="2:6" ht="12.75">
      <c r="B1099" s="11"/>
      <c r="C1099" s="11"/>
      <c r="F1099" s="1"/>
    </row>
    <row r="1100" spans="2:6" ht="12.75">
      <c r="B1100" s="11"/>
      <c r="C1100" s="11"/>
      <c r="F1100" s="1"/>
    </row>
    <row r="1101" spans="2:6" ht="12.75">
      <c r="B1101" s="11"/>
      <c r="C1101" s="11"/>
      <c r="F1101" s="1"/>
    </row>
    <row r="1102" spans="2:6" ht="12.75">
      <c r="B1102" s="11"/>
      <c r="C1102" s="11"/>
      <c r="F1102" s="1"/>
    </row>
    <row r="1103" spans="2:6" ht="12.75">
      <c r="B1103" s="11"/>
      <c r="C1103" s="11"/>
      <c r="F1103" s="1"/>
    </row>
    <row r="1104" spans="2:6" ht="12.75">
      <c r="B1104" s="11"/>
      <c r="C1104" s="11"/>
      <c r="F1104" s="1"/>
    </row>
    <row r="1105" spans="2:6" ht="12.75">
      <c r="B1105" s="11"/>
      <c r="C1105" s="11"/>
      <c r="F1105" s="1"/>
    </row>
    <row r="1106" spans="2:6" ht="12.75">
      <c r="B1106" s="11"/>
      <c r="C1106" s="11"/>
      <c r="F1106" s="1"/>
    </row>
    <row r="1107" spans="2:6" ht="12.75">
      <c r="B1107" s="11"/>
      <c r="C1107" s="11"/>
      <c r="F1107" s="1"/>
    </row>
    <row r="1108" spans="2:6" ht="12.75">
      <c r="B1108" s="11"/>
      <c r="C1108" s="11"/>
      <c r="F1108" s="1"/>
    </row>
    <row r="1109" spans="2:6" ht="12.75">
      <c r="B1109" s="11"/>
      <c r="C1109" s="11"/>
      <c r="F1109" s="1"/>
    </row>
    <row r="1110" spans="2:6" ht="12.75">
      <c r="B1110" s="11"/>
      <c r="C1110" s="11"/>
      <c r="F1110" s="1"/>
    </row>
    <row r="1111" spans="2:6" ht="12.75">
      <c r="B1111" s="11"/>
      <c r="C1111" s="11"/>
      <c r="F1111" s="1"/>
    </row>
    <row r="1112" spans="2:6" ht="12.75">
      <c r="B1112" s="11"/>
      <c r="C1112" s="11"/>
      <c r="F1112" s="1"/>
    </row>
    <row r="1113" spans="2:6" ht="12.75">
      <c r="B1113" s="11"/>
      <c r="C1113" s="11"/>
      <c r="F1113" s="1"/>
    </row>
    <row r="1114" spans="2:6" ht="12.75">
      <c r="B1114" s="11"/>
      <c r="C1114" s="11"/>
      <c r="F1114" s="1"/>
    </row>
    <row r="1115" spans="2:6" ht="12.75">
      <c r="B1115" s="11"/>
      <c r="C1115" s="11"/>
      <c r="F1115" s="1"/>
    </row>
    <row r="1116" spans="2:6" ht="12.75">
      <c r="B1116" s="11"/>
      <c r="C1116" s="11"/>
      <c r="F1116" s="1"/>
    </row>
    <row r="1117" spans="2:6" ht="12.75">
      <c r="B1117" s="11"/>
      <c r="C1117" s="11"/>
      <c r="F1117" s="1"/>
    </row>
    <row r="1118" spans="2:6" ht="12.75">
      <c r="B1118" s="11"/>
      <c r="C1118" s="11"/>
      <c r="F1118" s="1"/>
    </row>
    <row r="1119" spans="2:6" ht="12.75">
      <c r="B1119" s="11"/>
      <c r="C1119" s="11"/>
      <c r="F1119" s="1"/>
    </row>
    <row r="1120" spans="2:6" ht="12.75">
      <c r="B1120" s="11"/>
      <c r="C1120" s="11"/>
      <c r="F1120" s="1"/>
    </row>
    <row r="1121" spans="2:6" ht="12.75">
      <c r="B1121" s="11"/>
      <c r="C1121" s="11"/>
      <c r="F1121" s="1"/>
    </row>
    <row r="1122" spans="2:6" ht="12.75">
      <c r="B1122" s="11"/>
      <c r="C1122" s="11"/>
      <c r="F1122" s="1"/>
    </row>
    <row r="1123" spans="2:6" ht="12.75">
      <c r="B1123" s="11"/>
      <c r="C1123" s="11"/>
      <c r="F1123" s="1"/>
    </row>
    <row r="1124" spans="2:6" ht="12.75">
      <c r="B1124" s="11"/>
      <c r="C1124" s="11"/>
      <c r="F1124" s="1"/>
    </row>
    <row r="1125" spans="2:6" ht="12.75">
      <c r="B1125" s="11"/>
      <c r="C1125" s="11"/>
      <c r="F1125" s="1"/>
    </row>
    <row r="1126" spans="2:6" ht="12.75">
      <c r="B1126" s="11"/>
      <c r="C1126" s="11"/>
      <c r="F1126" s="1"/>
    </row>
    <row r="1127" spans="2:6" ht="12.75">
      <c r="B1127" s="11"/>
      <c r="C1127" s="11"/>
      <c r="F1127" s="1"/>
    </row>
    <row r="1128" spans="2:6" ht="12.75">
      <c r="B1128" s="11"/>
      <c r="C1128" s="11"/>
      <c r="F1128" s="1"/>
    </row>
    <row r="1129" spans="2:6" ht="12.75">
      <c r="B1129" s="11"/>
      <c r="C1129" s="11"/>
      <c r="F1129" s="1"/>
    </row>
    <row r="1130" spans="2:6" ht="12.75">
      <c r="B1130" s="11"/>
      <c r="C1130" s="11"/>
      <c r="F1130" s="1"/>
    </row>
    <row r="1131" spans="2:6" ht="12.75">
      <c r="B1131" s="11"/>
      <c r="C1131" s="11"/>
      <c r="F1131" s="1"/>
    </row>
    <row r="1132" spans="2:6" ht="12.75">
      <c r="B1132" s="11"/>
      <c r="C1132" s="11"/>
      <c r="F1132" s="1"/>
    </row>
    <row r="1133" spans="2:6" ht="12.75">
      <c r="B1133" s="11"/>
      <c r="C1133" s="11"/>
      <c r="F1133" s="1"/>
    </row>
    <row r="1134" spans="2:6" ht="12.75">
      <c r="B1134" s="11"/>
      <c r="C1134" s="11"/>
      <c r="F1134" s="1"/>
    </row>
    <row r="1135" spans="2:6" ht="12.75">
      <c r="B1135" s="11"/>
      <c r="C1135" s="11"/>
      <c r="F1135" s="1"/>
    </row>
    <row r="1136" spans="2:6" ht="12.75">
      <c r="B1136" s="11"/>
      <c r="C1136" s="11"/>
      <c r="F1136" s="1"/>
    </row>
    <row r="1137" spans="2:6" ht="12.75">
      <c r="B1137" s="11"/>
      <c r="C1137" s="11"/>
      <c r="F1137" s="1"/>
    </row>
    <row r="1138" spans="2:6" ht="12.75">
      <c r="B1138" s="11"/>
      <c r="C1138" s="11"/>
      <c r="F1138" s="1"/>
    </row>
    <row r="1139" spans="2:6" ht="12.75">
      <c r="B1139" s="11"/>
      <c r="C1139" s="11"/>
      <c r="F1139" s="1"/>
    </row>
    <row r="1140" spans="2:6" ht="12.75">
      <c r="B1140" s="11"/>
      <c r="C1140" s="11"/>
      <c r="F1140" s="1"/>
    </row>
    <row r="1141" spans="2:6" ht="12.75">
      <c r="B1141" s="11"/>
      <c r="C1141" s="11"/>
      <c r="F1141" s="1"/>
    </row>
    <row r="1142" spans="2:6" ht="12.75">
      <c r="B1142" s="11"/>
      <c r="C1142" s="11"/>
      <c r="F1142" s="1"/>
    </row>
    <row r="1143" spans="2:6" ht="12.75">
      <c r="B1143" s="11"/>
      <c r="C1143" s="11"/>
      <c r="F1143" s="1"/>
    </row>
    <row r="1144" spans="2:6" ht="12.75">
      <c r="B1144" s="11"/>
      <c r="C1144" s="11"/>
      <c r="F1144" s="1"/>
    </row>
    <row r="1145" spans="2:6" ht="12.75">
      <c r="B1145" s="11"/>
      <c r="C1145" s="11"/>
      <c r="F1145" s="1"/>
    </row>
    <row r="1146" spans="2:6" ht="12.75">
      <c r="B1146" s="11"/>
      <c r="C1146" s="11"/>
      <c r="F1146" s="1"/>
    </row>
    <row r="1147" spans="2:6" ht="12.75">
      <c r="B1147" s="11"/>
      <c r="C1147" s="11"/>
      <c r="F1147" s="1"/>
    </row>
    <row r="1148" spans="2:6" ht="12.75">
      <c r="B1148" s="11"/>
      <c r="C1148" s="11"/>
      <c r="F1148" s="1"/>
    </row>
    <row r="1149" spans="2:6" ht="12.75">
      <c r="B1149" s="11"/>
      <c r="C1149" s="11"/>
      <c r="F1149" s="1"/>
    </row>
    <row r="1150" spans="2:6" ht="12.75">
      <c r="B1150" s="11"/>
      <c r="C1150" s="11"/>
      <c r="F1150" s="1"/>
    </row>
    <row r="1151" spans="2:6" ht="12.75">
      <c r="B1151" s="11"/>
      <c r="C1151" s="11"/>
      <c r="F1151" s="1"/>
    </row>
    <row r="1152" spans="2:6" ht="12.75">
      <c r="B1152" s="11"/>
      <c r="C1152" s="11"/>
      <c r="F1152" s="1"/>
    </row>
    <row r="1153" spans="2:6" ht="12.75">
      <c r="B1153" s="11"/>
      <c r="C1153" s="11"/>
      <c r="F1153" s="1"/>
    </row>
    <row r="1154" spans="2:6" ht="12.75">
      <c r="B1154" s="11"/>
      <c r="C1154" s="11"/>
      <c r="F1154" s="1"/>
    </row>
    <row r="1155" spans="2:6" ht="12.75">
      <c r="B1155" s="11"/>
      <c r="C1155" s="11"/>
      <c r="F1155" s="1"/>
    </row>
    <row r="1156" spans="2:6" ht="12.75">
      <c r="B1156" s="11"/>
      <c r="C1156" s="11"/>
      <c r="F1156" s="1"/>
    </row>
    <row r="1157" spans="2:6" ht="12.75">
      <c r="B1157" s="11"/>
      <c r="C1157" s="11"/>
      <c r="F1157" s="1"/>
    </row>
    <row r="1158" spans="2:6" ht="12.75">
      <c r="B1158" s="11"/>
      <c r="C1158" s="11"/>
      <c r="F1158" s="1"/>
    </row>
    <row r="1159" spans="2:6" ht="12.75">
      <c r="B1159" s="11"/>
      <c r="C1159" s="11"/>
      <c r="F1159" s="1"/>
    </row>
    <row r="1160" spans="2:6" ht="12.75">
      <c r="B1160" s="11"/>
      <c r="C1160" s="11"/>
      <c r="F1160" s="1"/>
    </row>
    <row r="1161" spans="2:6" ht="12.75">
      <c r="B1161" s="11"/>
      <c r="C1161" s="11"/>
      <c r="F1161" s="1"/>
    </row>
    <row r="1162" spans="2:6" ht="12.75">
      <c r="B1162" s="11"/>
      <c r="C1162" s="11"/>
      <c r="F1162" s="1"/>
    </row>
    <row r="1163" spans="2:6" ht="12.75">
      <c r="B1163" s="11"/>
      <c r="C1163" s="11"/>
      <c r="F1163" s="1"/>
    </row>
    <row r="1164" spans="2:6" ht="12.75">
      <c r="B1164" s="11"/>
      <c r="C1164" s="11"/>
      <c r="F1164" s="1"/>
    </row>
    <row r="1165" spans="2:6" ht="12.75">
      <c r="B1165" s="11"/>
      <c r="C1165" s="11"/>
      <c r="F1165" s="1"/>
    </row>
    <row r="1166" spans="2:6" ht="12.75">
      <c r="B1166" s="11"/>
      <c r="C1166" s="11"/>
      <c r="F1166" s="1"/>
    </row>
    <row r="1167" spans="2:6" ht="12.75">
      <c r="B1167" s="11"/>
      <c r="C1167" s="11"/>
      <c r="F1167" s="1"/>
    </row>
    <row r="1168" spans="2:6" ht="12.75">
      <c r="B1168" s="11"/>
      <c r="C1168" s="11"/>
      <c r="F1168" s="1"/>
    </row>
    <row r="1169" spans="2:6" ht="12.75">
      <c r="B1169" s="11"/>
      <c r="C1169" s="11"/>
      <c r="F1169" s="1"/>
    </row>
    <row r="1170" spans="2:6" ht="12.75">
      <c r="B1170" s="11"/>
      <c r="C1170" s="11"/>
      <c r="F1170" s="1"/>
    </row>
    <row r="1171" spans="2:6" ht="12.75">
      <c r="B1171" s="11"/>
      <c r="C1171" s="11"/>
      <c r="F1171" s="1"/>
    </row>
    <row r="1172" spans="2:6" ht="12.75">
      <c r="B1172" s="11"/>
      <c r="C1172" s="11"/>
      <c r="F1172" s="1"/>
    </row>
    <row r="1173" spans="2:6" ht="12.75">
      <c r="B1173" s="11"/>
      <c r="C1173" s="11"/>
      <c r="F1173" s="1"/>
    </row>
    <row r="1174" spans="2:6" ht="12.75">
      <c r="B1174" s="11"/>
      <c r="C1174" s="11"/>
      <c r="F1174" s="1"/>
    </row>
    <row r="1175" spans="2:6" ht="12.75">
      <c r="B1175" s="11"/>
      <c r="C1175" s="11"/>
      <c r="F1175" s="1"/>
    </row>
    <row r="1176" spans="2:6" ht="12.75">
      <c r="B1176" s="11"/>
      <c r="C1176" s="11"/>
      <c r="F1176" s="1"/>
    </row>
    <row r="1177" spans="2:6" ht="12.75">
      <c r="B1177" s="11"/>
      <c r="C1177" s="11"/>
      <c r="F1177" s="1"/>
    </row>
    <row r="1178" spans="2:6" ht="12.75">
      <c r="B1178" s="11"/>
      <c r="C1178" s="11"/>
      <c r="F1178" s="1"/>
    </row>
    <row r="1179" spans="2:6" ht="12.75">
      <c r="B1179" s="11"/>
      <c r="C1179" s="11"/>
      <c r="F1179" s="1"/>
    </row>
    <row r="1180" spans="2:6" ht="12.75">
      <c r="B1180" s="11"/>
      <c r="C1180" s="11"/>
      <c r="F1180" s="1"/>
    </row>
    <row r="1181" spans="2:6" ht="12.75">
      <c r="B1181" s="11"/>
      <c r="C1181" s="11"/>
      <c r="F1181" s="1"/>
    </row>
    <row r="1182" spans="2:6" ht="12.75">
      <c r="B1182" s="11"/>
      <c r="C1182" s="11"/>
      <c r="F1182" s="1"/>
    </row>
    <row r="1183" spans="2:6" ht="12.75">
      <c r="B1183" s="11"/>
      <c r="C1183" s="11"/>
      <c r="F1183" s="1"/>
    </row>
    <row r="1184" spans="2:6" ht="12.75">
      <c r="B1184" s="11"/>
      <c r="C1184" s="11"/>
      <c r="F1184" s="1"/>
    </row>
    <row r="1185" spans="2:6" ht="12.75">
      <c r="B1185" s="11"/>
      <c r="C1185" s="11"/>
      <c r="F1185" s="1"/>
    </row>
    <row r="1186" spans="2:6" ht="12.75">
      <c r="B1186" s="11"/>
      <c r="C1186" s="11"/>
      <c r="F1186" s="1"/>
    </row>
    <row r="1187" spans="2:6" ht="12.75">
      <c r="B1187" s="11"/>
      <c r="C1187" s="11"/>
      <c r="F1187" s="1"/>
    </row>
    <row r="1188" spans="2:6" ht="12.75">
      <c r="B1188" s="11"/>
      <c r="C1188" s="11"/>
      <c r="F1188" s="1"/>
    </row>
    <row r="1189" spans="2:6" ht="12.75">
      <c r="B1189" s="11"/>
      <c r="C1189" s="11"/>
      <c r="F1189" s="1"/>
    </row>
    <row r="1190" spans="2:6" ht="12.75">
      <c r="B1190" s="11"/>
      <c r="C1190" s="11"/>
      <c r="F1190" s="1"/>
    </row>
    <row r="1191" spans="2:6" ht="12.75">
      <c r="B1191" s="11"/>
      <c r="C1191" s="11"/>
      <c r="F1191" s="1"/>
    </row>
    <row r="1192" spans="2:6" ht="12.75">
      <c r="B1192" s="11"/>
      <c r="C1192" s="11"/>
      <c r="F1192" s="1"/>
    </row>
    <row r="1193" spans="2:6" ht="12.75">
      <c r="B1193" s="11"/>
      <c r="C1193" s="11"/>
      <c r="F1193" s="1"/>
    </row>
    <row r="1194" spans="2:6" ht="12.75">
      <c r="B1194" s="11"/>
      <c r="C1194" s="11"/>
      <c r="F1194" s="1"/>
    </row>
    <row r="1195" spans="2:6" ht="12.75">
      <c r="B1195" s="11"/>
      <c r="C1195" s="11"/>
      <c r="F1195" s="1"/>
    </row>
    <row r="1196" spans="2:6" ht="12.75">
      <c r="B1196" s="11"/>
      <c r="C1196" s="11"/>
      <c r="F1196" s="1"/>
    </row>
    <row r="1197" spans="2:6" ht="12.75">
      <c r="B1197" s="11"/>
      <c r="C1197" s="11"/>
      <c r="F1197" s="1"/>
    </row>
    <row r="1198" spans="2:6" ht="12.75">
      <c r="B1198" s="11"/>
      <c r="C1198" s="11"/>
      <c r="F1198" s="1"/>
    </row>
    <row r="1199" spans="2:6" ht="12.75">
      <c r="B1199" s="11"/>
      <c r="C1199" s="11"/>
      <c r="F1199" s="1"/>
    </row>
    <row r="1200" spans="2:6" ht="12.75">
      <c r="B1200" s="11"/>
      <c r="C1200" s="11"/>
      <c r="F1200" s="1"/>
    </row>
    <row r="1201" spans="2:6" ht="12.75">
      <c r="B1201" s="11"/>
      <c r="C1201" s="11"/>
      <c r="F1201" s="1"/>
    </row>
    <row r="1202" spans="2:6" ht="12.75">
      <c r="B1202" s="11"/>
      <c r="C1202" s="11"/>
      <c r="F1202" s="1"/>
    </row>
    <row r="1203" spans="2:6" ht="12.75">
      <c r="B1203" s="11"/>
      <c r="C1203" s="11"/>
      <c r="F1203" s="1"/>
    </row>
    <row r="1204" spans="2:6" ht="12.75">
      <c r="B1204" s="11"/>
      <c r="C1204" s="11"/>
      <c r="F1204" s="1"/>
    </row>
    <row r="1205" spans="2:6" ht="12.75">
      <c r="B1205" s="11"/>
      <c r="C1205" s="11"/>
      <c r="F1205" s="1"/>
    </row>
    <row r="1206" spans="2:6" ht="12.75">
      <c r="B1206" s="11"/>
      <c r="C1206" s="11"/>
      <c r="F1206" s="1"/>
    </row>
    <row r="1207" spans="2:6" ht="12.75">
      <c r="B1207" s="11"/>
      <c r="C1207" s="11"/>
      <c r="F1207" s="1"/>
    </row>
    <row r="1208" spans="2:6" ht="12.75">
      <c r="B1208" s="11"/>
      <c r="C1208" s="11"/>
      <c r="F1208" s="1"/>
    </row>
    <row r="1209" spans="2:6" ht="12.75">
      <c r="B1209" s="11"/>
      <c r="C1209" s="11"/>
      <c r="F1209" s="1"/>
    </row>
    <row r="1210" spans="2:6" ht="12.75">
      <c r="B1210" s="11"/>
      <c r="C1210" s="11"/>
      <c r="F1210" s="1"/>
    </row>
    <row r="1211" spans="2:6" ht="12.75">
      <c r="B1211" s="11"/>
      <c r="C1211" s="11"/>
      <c r="F1211" s="1"/>
    </row>
    <row r="1212" spans="2:6" ht="12.75">
      <c r="B1212" s="11"/>
      <c r="C1212" s="11"/>
      <c r="F1212" s="1"/>
    </row>
    <row r="1213" spans="2:6" ht="12.75">
      <c r="B1213" s="11"/>
      <c r="C1213" s="11"/>
      <c r="F1213" s="1"/>
    </row>
    <row r="1214" spans="2:6" ht="12.75">
      <c r="B1214" s="11"/>
      <c r="C1214" s="11"/>
      <c r="F1214" s="1"/>
    </row>
    <row r="1215" spans="2:6" ht="12.75">
      <c r="B1215" s="11"/>
      <c r="C1215" s="11"/>
      <c r="F1215" s="1"/>
    </row>
    <row r="1216" spans="2:6" ht="12.75">
      <c r="B1216" s="11"/>
      <c r="C1216" s="11"/>
      <c r="F1216" s="1"/>
    </row>
    <row r="1217" spans="2:6" ht="12.75">
      <c r="B1217" s="11"/>
      <c r="C1217" s="11"/>
      <c r="F1217" s="1"/>
    </row>
    <row r="1218" spans="2:6" ht="12.75">
      <c r="B1218" s="11"/>
      <c r="C1218" s="11"/>
      <c r="F1218" s="1"/>
    </row>
    <row r="1219" spans="2:6" ht="12.75">
      <c r="B1219" s="11"/>
      <c r="C1219" s="11"/>
      <c r="F1219" s="1"/>
    </row>
    <row r="1220" spans="2:6" ht="12.75">
      <c r="B1220" s="11"/>
      <c r="C1220" s="11"/>
      <c r="F1220" s="1"/>
    </row>
    <row r="1221" spans="2:6" ht="12.75">
      <c r="B1221" s="11"/>
      <c r="C1221" s="11"/>
      <c r="F1221" s="1"/>
    </row>
    <row r="1222" spans="2:6" ht="12.75">
      <c r="B1222" s="11"/>
      <c r="C1222" s="11"/>
      <c r="F1222" s="1"/>
    </row>
    <row r="1223" spans="2:6" ht="12.75">
      <c r="B1223" s="11"/>
      <c r="C1223" s="11"/>
      <c r="F1223" s="1"/>
    </row>
    <row r="1224" spans="2:6" ht="12.75">
      <c r="B1224" s="11"/>
      <c r="C1224" s="11"/>
      <c r="F1224" s="1"/>
    </row>
    <row r="1225" spans="2:6" ht="12.75">
      <c r="B1225" s="11"/>
      <c r="C1225" s="11"/>
      <c r="F1225" s="1"/>
    </row>
    <row r="1226" spans="2:6" ht="12.75">
      <c r="B1226" s="11"/>
      <c r="C1226" s="11"/>
      <c r="F1226" s="1"/>
    </row>
    <row r="1227" spans="2:6" ht="12.75">
      <c r="B1227" s="11"/>
      <c r="C1227" s="11"/>
      <c r="F1227" s="1"/>
    </row>
    <row r="1228" spans="2:6" ht="12.75">
      <c r="B1228" s="11"/>
      <c r="C1228" s="11"/>
      <c r="F1228" s="1"/>
    </row>
    <row r="1229" spans="2:6" ht="12.75">
      <c r="B1229" s="11"/>
      <c r="C1229" s="11"/>
      <c r="F1229" s="1"/>
    </row>
    <row r="1230" spans="2:6" ht="12.75">
      <c r="B1230" s="11"/>
      <c r="C1230" s="11"/>
      <c r="F1230" s="1"/>
    </row>
    <row r="1231" spans="2:6" ht="12.75">
      <c r="B1231" s="11"/>
      <c r="C1231" s="11"/>
      <c r="F1231" s="1"/>
    </row>
    <row r="1232" spans="2:6" ht="12.75">
      <c r="B1232" s="11"/>
      <c r="C1232" s="11"/>
      <c r="F1232" s="1"/>
    </row>
    <row r="1233" spans="2:6" ht="12.75">
      <c r="B1233" s="11"/>
      <c r="C1233" s="11"/>
      <c r="F1233" s="1"/>
    </row>
    <row r="1234" spans="2:6" ht="12.75">
      <c r="B1234" s="11"/>
      <c r="C1234" s="11"/>
      <c r="F1234" s="1"/>
    </row>
    <row r="1235" spans="2:6" ht="12.75">
      <c r="B1235" s="11"/>
      <c r="C1235" s="11"/>
      <c r="F1235" s="1"/>
    </row>
    <row r="1236" spans="2:6" ht="12.75">
      <c r="B1236" s="11"/>
      <c r="C1236" s="11"/>
      <c r="F1236" s="1"/>
    </row>
    <row r="1237" spans="2:6" ht="12.75">
      <c r="B1237" s="11"/>
      <c r="C1237" s="11"/>
      <c r="F1237" s="1"/>
    </row>
    <row r="1238" spans="2:6" ht="12.75">
      <c r="B1238" s="11"/>
      <c r="C1238" s="11"/>
      <c r="F1238" s="1"/>
    </row>
    <row r="1239" spans="2:6" ht="12.75">
      <c r="B1239" s="11"/>
      <c r="C1239" s="11"/>
      <c r="F1239" s="1"/>
    </row>
    <row r="1240" spans="2:6" ht="12.75">
      <c r="B1240" s="11"/>
      <c r="C1240" s="11"/>
      <c r="F1240" s="1"/>
    </row>
    <row r="1241" spans="2:6" ht="12.75">
      <c r="B1241" s="11"/>
      <c r="C1241" s="11"/>
      <c r="F1241" s="1"/>
    </row>
    <row r="1242" spans="2:6" ht="12.75">
      <c r="B1242" s="11"/>
      <c r="C1242" s="11"/>
      <c r="F1242" s="1"/>
    </row>
    <row r="1243" spans="2:6" ht="12.75">
      <c r="B1243" s="11"/>
      <c r="C1243" s="11"/>
      <c r="F1243" s="1"/>
    </row>
    <row r="1244" spans="2:6" ht="12.75">
      <c r="B1244" s="11"/>
      <c r="C1244" s="11"/>
      <c r="F1244" s="1"/>
    </row>
    <row r="1245" spans="2:6" ht="12.75">
      <c r="B1245" s="11"/>
      <c r="C1245" s="11"/>
      <c r="F1245" s="1"/>
    </row>
    <row r="1246" spans="2:6" ht="12.75">
      <c r="B1246" s="11"/>
      <c r="C1246" s="11"/>
      <c r="F1246" s="1"/>
    </row>
    <row r="1247" spans="2:6" ht="12.75">
      <c r="B1247" s="11"/>
      <c r="C1247" s="11"/>
      <c r="F1247" s="1"/>
    </row>
    <row r="1248" spans="2:6" ht="12.75">
      <c r="B1248" s="11"/>
      <c r="C1248" s="11"/>
      <c r="F1248" s="1"/>
    </row>
    <row r="1249" spans="2:6" ht="12.75">
      <c r="B1249" s="11"/>
      <c r="C1249" s="11"/>
      <c r="F1249" s="1"/>
    </row>
    <row r="1250" spans="2:6" ht="12.75">
      <c r="B1250" s="11"/>
      <c r="C1250" s="11"/>
      <c r="F1250" s="1"/>
    </row>
    <row r="1251" spans="2:6" ht="12.75">
      <c r="B1251" s="11"/>
      <c r="C1251" s="11"/>
      <c r="F1251" s="1"/>
    </row>
    <row r="1252" spans="2:6" ht="12.75">
      <c r="B1252" s="11"/>
      <c r="C1252" s="11"/>
      <c r="F1252" s="1"/>
    </row>
    <row r="1253" spans="2:6" ht="12.75">
      <c r="B1253" s="11"/>
      <c r="C1253" s="11"/>
      <c r="F1253" s="1"/>
    </row>
    <row r="1254" spans="2:6" ht="12.75">
      <c r="B1254" s="11"/>
      <c r="C1254" s="11"/>
      <c r="F1254" s="1"/>
    </row>
    <row r="1255" spans="2:6" ht="12.75">
      <c r="B1255" s="11"/>
      <c r="C1255" s="11"/>
      <c r="F1255" s="1"/>
    </row>
    <row r="1256" spans="2:6" ht="12.75">
      <c r="B1256" s="11"/>
      <c r="C1256" s="11"/>
      <c r="F1256" s="1"/>
    </row>
    <row r="1257" spans="2:6" ht="12.75">
      <c r="B1257" s="11"/>
      <c r="C1257" s="11"/>
      <c r="F1257" s="1"/>
    </row>
    <row r="1258" spans="2:6" ht="12.75">
      <c r="B1258" s="11"/>
      <c r="C1258" s="11"/>
      <c r="F1258" s="1"/>
    </row>
    <row r="1259" spans="2:6" ht="12.75">
      <c r="B1259" s="11"/>
      <c r="C1259" s="11"/>
      <c r="F1259" s="1"/>
    </row>
    <row r="1260" spans="2:6" ht="12.75">
      <c r="B1260" s="11"/>
      <c r="C1260" s="11"/>
      <c r="F1260" s="1"/>
    </row>
    <row r="1261" spans="2:6" ht="12.75">
      <c r="B1261" s="11"/>
      <c r="C1261" s="11"/>
      <c r="F1261" s="1"/>
    </row>
    <row r="1262" spans="2:6" ht="12.75">
      <c r="B1262" s="11"/>
      <c r="C1262" s="11"/>
      <c r="F1262" s="1"/>
    </row>
    <row r="1263" spans="2:6" ht="12.75">
      <c r="B1263" s="11"/>
      <c r="C1263" s="11"/>
      <c r="F1263" s="1"/>
    </row>
    <row r="1264" spans="2:6" ht="12.75">
      <c r="B1264" s="11"/>
      <c r="C1264" s="11"/>
      <c r="F1264" s="1"/>
    </row>
    <row r="1265" spans="2:6" ht="12.75">
      <c r="B1265" s="11"/>
      <c r="C1265" s="11"/>
      <c r="F1265" s="1"/>
    </row>
    <row r="1266" spans="2:6" ht="12.75">
      <c r="B1266" s="11"/>
      <c r="C1266" s="11"/>
      <c r="F1266" s="1"/>
    </row>
    <row r="1267" spans="2:6" ht="12.75">
      <c r="B1267" s="11"/>
      <c r="C1267" s="11"/>
      <c r="F1267" s="1"/>
    </row>
    <row r="1268" spans="2:6" ht="12.75">
      <c r="B1268" s="11"/>
      <c r="C1268" s="11"/>
      <c r="F1268" s="1"/>
    </row>
    <row r="1269" spans="2:6" ht="12.75">
      <c r="B1269" s="11"/>
      <c r="C1269" s="11"/>
      <c r="F1269" s="1"/>
    </row>
    <row r="1270" spans="2:6" ht="12.75">
      <c r="B1270" s="11"/>
      <c r="C1270" s="11"/>
      <c r="F1270" s="1"/>
    </row>
    <row r="1271" spans="2:6" ht="12.75">
      <c r="B1271" s="11"/>
      <c r="C1271" s="11"/>
      <c r="F1271" s="1"/>
    </row>
    <row r="1272" spans="2:6" ht="12.75">
      <c r="B1272" s="11"/>
      <c r="C1272" s="11"/>
      <c r="F1272" s="1"/>
    </row>
    <row r="1273" spans="2:6" ht="12.75">
      <c r="B1273" s="11"/>
      <c r="C1273" s="11"/>
      <c r="F1273" s="1"/>
    </row>
    <row r="1274" spans="2:6" ht="12.75">
      <c r="B1274" s="11"/>
      <c r="C1274" s="11"/>
      <c r="F1274" s="1"/>
    </row>
    <row r="1275" spans="2:6" ht="12.75">
      <c r="B1275" s="11"/>
      <c r="C1275" s="11"/>
      <c r="F1275" s="1"/>
    </row>
    <row r="1276" spans="2:6" ht="12.75">
      <c r="B1276" s="11"/>
      <c r="C1276" s="11"/>
      <c r="F1276" s="1"/>
    </row>
    <row r="1277" spans="2:6" ht="12.75">
      <c r="B1277" s="11"/>
      <c r="C1277" s="11"/>
      <c r="F1277" s="1"/>
    </row>
    <row r="1278" spans="2:6" ht="12.75">
      <c r="B1278" s="11"/>
      <c r="C1278" s="11"/>
      <c r="F1278" s="1"/>
    </row>
    <row r="1279" spans="2:6" ht="12.75">
      <c r="B1279" s="11"/>
      <c r="C1279" s="11"/>
      <c r="F1279" s="1"/>
    </row>
    <row r="1280" spans="2:6" ht="12.75">
      <c r="B1280" s="11"/>
      <c r="C1280" s="11"/>
      <c r="F1280" s="1"/>
    </row>
    <row r="1281" spans="2:6" ht="12.75">
      <c r="B1281" s="11"/>
      <c r="C1281" s="11"/>
      <c r="F1281" s="1"/>
    </row>
    <row r="1282" spans="2:6" ht="12.75">
      <c r="B1282" s="11"/>
      <c r="C1282" s="11"/>
      <c r="F1282" s="1"/>
    </row>
    <row r="1283" spans="2:6" ht="12.75">
      <c r="B1283" s="11"/>
      <c r="C1283" s="11"/>
      <c r="F1283" s="1"/>
    </row>
    <row r="1284" spans="2:6" ht="12.75">
      <c r="B1284" s="11"/>
      <c r="C1284" s="11"/>
      <c r="F1284" s="1"/>
    </row>
    <row r="1285" spans="2:6" ht="12.75">
      <c r="B1285" s="11"/>
      <c r="C1285" s="11"/>
      <c r="F1285" s="1"/>
    </row>
    <row r="1286" spans="2:6" ht="12.75">
      <c r="B1286" s="11"/>
      <c r="C1286" s="11"/>
      <c r="F1286" s="1"/>
    </row>
    <row r="1287" spans="2:6" ht="12.75">
      <c r="B1287" s="11"/>
      <c r="C1287" s="11"/>
      <c r="F1287" s="1"/>
    </row>
    <row r="1288" spans="2:6" ht="12.75">
      <c r="B1288" s="11"/>
      <c r="C1288" s="11"/>
      <c r="F1288" s="1"/>
    </row>
    <row r="1289" spans="2:6" ht="12.75">
      <c r="B1289" s="11"/>
      <c r="C1289" s="11"/>
      <c r="F1289" s="1"/>
    </row>
    <row r="1290" spans="2:6" ht="12.75">
      <c r="B1290" s="11"/>
      <c r="C1290" s="11"/>
      <c r="F1290" s="1"/>
    </row>
    <row r="1291" spans="2:6" ht="12.75">
      <c r="B1291" s="11"/>
      <c r="C1291" s="11"/>
      <c r="F1291" s="1"/>
    </row>
    <row r="1292" spans="2:6" ht="12.75">
      <c r="B1292" s="11"/>
      <c r="C1292" s="11"/>
      <c r="F1292" s="1"/>
    </row>
    <row r="1293" spans="2:6" ht="12.75">
      <c r="B1293" s="11"/>
      <c r="C1293" s="11"/>
      <c r="F1293" s="1"/>
    </row>
    <row r="1294" spans="2:6" ht="12.75">
      <c r="B1294" s="11"/>
      <c r="C1294" s="11"/>
      <c r="F1294" s="1"/>
    </row>
    <row r="1295" spans="2:6" ht="12.75">
      <c r="B1295" s="11"/>
      <c r="C1295" s="11"/>
      <c r="F1295" s="1"/>
    </row>
    <row r="1296" spans="2:6" ht="12.75">
      <c r="B1296" s="11"/>
      <c r="C1296" s="11"/>
      <c r="F1296" s="1"/>
    </row>
    <row r="1297" spans="2:6" ht="12.75">
      <c r="B1297" s="11"/>
      <c r="C1297" s="11"/>
      <c r="F1297" s="1"/>
    </row>
    <row r="1298" spans="2:6" ht="12.75">
      <c r="B1298" s="11"/>
      <c r="C1298" s="11"/>
      <c r="F1298" s="1"/>
    </row>
    <row r="1299" spans="2:6" ht="12.75">
      <c r="B1299" s="11"/>
      <c r="C1299" s="11"/>
      <c r="F1299" s="1"/>
    </row>
    <row r="1300" spans="2:6" ht="12.75">
      <c r="B1300" s="11"/>
      <c r="C1300" s="11"/>
      <c r="F1300" s="1"/>
    </row>
    <row r="1301" spans="2:6" ht="12.75">
      <c r="B1301" s="11"/>
      <c r="C1301" s="11"/>
      <c r="F1301" s="1"/>
    </row>
    <row r="1302" spans="2:6" ht="12.75">
      <c r="B1302" s="11"/>
      <c r="C1302" s="11"/>
      <c r="F1302" s="1"/>
    </row>
    <row r="1303" spans="2:6" ht="12.75">
      <c r="B1303" s="11"/>
      <c r="C1303" s="11"/>
      <c r="F1303" s="1"/>
    </row>
    <row r="1304" spans="2:6" ht="12.75">
      <c r="B1304" s="11"/>
      <c r="C1304" s="11"/>
      <c r="F1304" s="1"/>
    </row>
    <row r="1305" spans="2:6" ht="12.75">
      <c r="B1305" s="11"/>
      <c r="C1305" s="11"/>
      <c r="F1305" s="1"/>
    </row>
    <row r="1306" spans="2:6" ht="12.75">
      <c r="B1306" s="11"/>
      <c r="C1306" s="11"/>
      <c r="F1306" s="1"/>
    </row>
    <row r="1307" spans="2:6" ht="12.75">
      <c r="B1307" s="11"/>
      <c r="C1307" s="11"/>
      <c r="F1307" s="1"/>
    </row>
    <row r="1308" spans="2:6" ht="12.75">
      <c r="B1308" s="11"/>
      <c r="C1308" s="11"/>
      <c r="F1308" s="1"/>
    </row>
    <row r="1309" spans="2:6" ht="12.75">
      <c r="B1309" s="11"/>
      <c r="C1309" s="11"/>
      <c r="F1309" s="1"/>
    </row>
    <row r="1310" spans="2:6" ht="12.75">
      <c r="B1310" s="11"/>
      <c r="C1310" s="11"/>
      <c r="F1310" s="1"/>
    </row>
    <row r="1311" spans="2:6" ht="12.75">
      <c r="B1311" s="11"/>
      <c r="C1311" s="11"/>
      <c r="F1311" s="1"/>
    </row>
    <row r="1312" spans="2:6" ht="12.75">
      <c r="B1312" s="11"/>
      <c r="C1312" s="11"/>
      <c r="F1312" s="1"/>
    </row>
    <row r="1313" spans="2:6" ht="12.75">
      <c r="B1313" s="11"/>
      <c r="C1313" s="11"/>
      <c r="F1313" s="1"/>
    </row>
    <row r="1314" spans="2:6" ht="12.75">
      <c r="B1314" s="11"/>
      <c r="C1314" s="11"/>
      <c r="F1314" s="1"/>
    </row>
    <row r="1315" spans="2:6" ht="12.75">
      <c r="B1315" s="11"/>
      <c r="C1315" s="11"/>
      <c r="F1315" s="1"/>
    </row>
    <row r="1316" spans="2:6" ht="12.75">
      <c r="B1316" s="11"/>
      <c r="C1316" s="11"/>
      <c r="F1316" s="1"/>
    </row>
    <row r="1317" spans="2:6" ht="12.75">
      <c r="B1317" s="11"/>
      <c r="C1317" s="11"/>
      <c r="F1317" s="1"/>
    </row>
    <row r="1318" spans="2:6" ht="12.75">
      <c r="B1318" s="11"/>
      <c r="C1318" s="11"/>
      <c r="F1318" s="1"/>
    </row>
    <row r="1319" spans="2:6" ht="12.75">
      <c r="B1319" s="11"/>
      <c r="C1319" s="11"/>
      <c r="F1319" s="1"/>
    </row>
    <row r="1320" spans="2:6" ht="12.75">
      <c r="B1320" s="11"/>
      <c r="C1320" s="11"/>
      <c r="F1320" s="1"/>
    </row>
    <row r="1321" spans="2:6" ht="12.75">
      <c r="B1321" s="11"/>
      <c r="C1321" s="11"/>
      <c r="F1321" s="1"/>
    </row>
    <row r="1322" spans="2:6" ht="12.75">
      <c r="B1322" s="11"/>
      <c r="C1322" s="11"/>
      <c r="F1322" s="1"/>
    </row>
    <row r="1323" spans="2:6" ht="12.75">
      <c r="B1323" s="11"/>
      <c r="C1323" s="11"/>
      <c r="F1323" s="1"/>
    </row>
    <row r="1324" spans="2:6" ht="12.75">
      <c r="B1324" s="11"/>
      <c r="C1324" s="11"/>
      <c r="F1324" s="1"/>
    </row>
    <row r="1325" spans="2:6" ht="12.75">
      <c r="B1325" s="11"/>
      <c r="C1325" s="11"/>
      <c r="F1325" s="1"/>
    </row>
    <row r="1326" spans="2:6" ht="12.75">
      <c r="B1326" s="11"/>
      <c r="C1326" s="11"/>
      <c r="F1326" s="1"/>
    </row>
    <row r="1327" spans="2:6" ht="12.75">
      <c r="B1327" s="11"/>
      <c r="C1327" s="11"/>
      <c r="F1327" s="1"/>
    </row>
    <row r="1328" spans="2:6" ht="12.75">
      <c r="B1328" s="11"/>
      <c r="C1328" s="11"/>
      <c r="F1328" s="1"/>
    </row>
    <row r="1329" spans="2:6" ht="12.75">
      <c r="B1329" s="11"/>
      <c r="C1329" s="11"/>
      <c r="F1329" s="1"/>
    </row>
    <row r="1330" spans="2:6" ht="12.75">
      <c r="B1330" s="11"/>
      <c r="C1330" s="11"/>
      <c r="F1330" s="1"/>
    </row>
    <row r="1331" spans="2:6" ht="12.75">
      <c r="B1331" s="11"/>
      <c r="C1331" s="11"/>
      <c r="F1331" s="1"/>
    </row>
    <row r="1332" spans="2:6" ht="12.75">
      <c r="B1332" s="11"/>
      <c r="C1332" s="11"/>
      <c r="F1332" s="1"/>
    </row>
    <row r="1333" spans="2:6" ht="12.75">
      <c r="B1333" s="11"/>
      <c r="C1333" s="11"/>
      <c r="F1333" s="1"/>
    </row>
    <row r="1334" spans="2:6" ht="12.75">
      <c r="B1334" s="11"/>
      <c r="C1334" s="11"/>
      <c r="F1334" s="1"/>
    </row>
    <row r="1335" spans="2:6" ht="12.75">
      <c r="B1335" s="11"/>
      <c r="C1335" s="11"/>
      <c r="F1335" s="1"/>
    </row>
    <row r="1336" spans="2:6" ht="12.75">
      <c r="B1336" s="11"/>
      <c r="C1336" s="11"/>
      <c r="F1336" s="1"/>
    </row>
    <row r="1337" spans="2:6" ht="12.75">
      <c r="B1337" s="11"/>
      <c r="C1337" s="11"/>
      <c r="F1337" s="1"/>
    </row>
    <row r="1338" spans="2:6" ht="12.75">
      <c r="B1338" s="11"/>
      <c r="C1338" s="11"/>
      <c r="F1338" s="1"/>
    </row>
    <row r="1339" spans="2:6" ht="12.75">
      <c r="B1339" s="11"/>
      <c r="C1339" s="11"/>
      <c r="F1339" s="1"/>
    </row>
    <row r="1340" spans="2:6" ht="12.75">
      <c r="B1340" s="11"/>
      <c r="C1340" s="11"/>
      <c r="F1340" s="1"/>
    </row>
    <row r="1341" spans="2:6" ht="12.75">
      <c r="B1341" s="11"/>
      <c r="C1341" s="11"/>
      <c r="F1341" s="1"/>
    </row>
    <row r="1342" spans="2:6" ht="12.75">
      <c r="B1342" s="11"/>
      <c r="C1342" s="11"/>
      <c r="F1342" s="1"/>
    </row>
    <row r="1343" spans="2:6" ht="12.75">
      <c r="B1343" s="11"/>
      <c r="C1343" s="11"/>
      <c r="F1343" s="1"/>
    </row>
    <row r="1344" spans="2:6" ht="12.75">
      <c r="B1344" s="11"/>
      <c r="C1344" s="11"/>
      <c r="F1344" s="1"/>
    </row>
    <row r="1345" spans="2:6" ht="12.75">
      <c r="B1345" s="11"/>
      <c r="C1345" s="11"/>
      <c r="F1345" s="1"/>
    </row>
    <row r="1346" spans="2:6" ht="12.75">
      <c r="B1346" s="11"/>
      <c r="C1346" s="11"/>
      <c r="F1346" s="1"/>
    </row>
    <row r="1347" spans="2:6" ht="12.75">
      <c r="B1347" s="11"/>
      <c r="C1347" s="11"/>
      <c r="F1347" s="1"/>
    </row>
    <row r="1348" spans="2:6" ht="12.75">
      <c r="B1348" s="11"/>
      <c r="C1348" s="11"/>
      <c r="F1348" s="1"/>
    </row>
    <row r="1349" spans="2:6" ht="12.75">
      <c r="B1349" s="11"/>
      <c r="C1349" s="11"/>
      <c r="F1349" s="1"/>
    </row>
    <row r="1350" spans="2:6" ht="12.75">
      <c r="B1350" s="11"/>
      <c r="C1350" s="11"/>
      <c r="F1350" s="1"/>
    </row>
    <row r="1351" spans="2:6" ht="12.75">
      <c r="B1351" s="11"/>
      <c r="C1351" s="11"/>
      <c r="F1351" s="1"/>
    </row>
    <row r="1352" spans="2:6" ht="12.75">
      <c r="B1352" s="11"/>
      <c r="C1352" s="11"/>
      <c r="F1352" s="1"/>
    </row>
    <row r="1353" spans="2:6" ht="12.75">
      <c r="B1353" s="11"/>
      <c r="C1353" s="11"/>
      <c r="F1353" s="1"/>
    </row>
    <row r="1354" spans="2:6" ht="12.75">
      <c r="B1354" s="11"/>
      <c r="C1354" s="11"/>
      <c r="F1354" s="1"/>
    </row>
    <row r="1355" spans="2:6" ht="12.75">
      <c r="B1355" s="11"/>
      <c r="C1355" s="11"/>
      <c r="F1355" s="1"/>
    </row>
    <row r="1356" spans="2:6" ht="12.75">
      <c r="B1356" s="11"/>
      <c r="C1356" s="11"/>
      <c r="F1356" s="1"/>
    </row>
    <row r="1357" spans="2:6" ht="12.75">
      <c r="B1357" s="11"/>
      <c r="C1357" s="11"/>
      <c r="F1357" s="1"/>
    </row>
    <row r="1358" spans="2:6" ht="12.75">
      <c r="B1358" s="11"/>
      <c r="C1358" s="11"/>
      <c r="F1358" s="1"/>
    </row>
    <row r="1359" spans="2:6" ht="12.75">
      <c r="B1359" s="11"/>
      <c r="C1359" s="11"/>
      <c r="F1359" s="1"/>
    </row>
    <row r="1360" spans="2:6" ht="12.75">
      <c r="B1360" s="11"/>
      <c r="C1360" s="11"/>
      <c r="F1360" s="1"/>
    </row>
    <row r="1361" spans="2:6" ht="12.75">
      <c r="B1361" s="11"/>
      <c r="C1361" s="11"/>
      <c r="F1361" s="1"/>
    </row>
    <row r="1362" spans="2:6" ht="12.75">
      <c r="B1362" s="11"/>
      <c r="C1362" s="11"/>
      <c r="F1362" s="1"/>
    </row>
    <row r="1363" spans="2:6" ht="12.75">
      <c r="B1363" s="11"/>
      <c r="C1363" s="11"/>
      <c r="F1363" s="1"/>
    </row>
    <row r="1364" spans="2:6" ht="12.75">
      <c r="B1364" s="11"/>
      <c r="C1364" s="11"/>
      <c r="F1364" s="1"/>
    </row>
    <row r="1365" spans="2:6" ht="12.75">
      <c r="B1365" s="11"/>
      <c r="C1365" s="11"/>
      <c r="F1365" s="1"/>
    </row>
    <row r="1366" spans="2:6" ht="12.75">
      <c r="B1366" s="11"/>
      <c r="C1366" s="11"/>
      <c r="F1366" s="1"/>
    </row>
    <row r="1367" spans="2:6" ht="12.75">
      <c r="B1367" s="11"/>
      <c r="C1367" s="11"/>
      <c r="F1367" s="1"/>
    </row>
    <row r="1368" spans="2:6" ht="12.75">
      <c r="B1368" s="11"/>
      <c r="C1368" s="11"/>
      <c r="F1368" s="1"/>
    </row>
    <row r="1369" spans="2:6" ht="12.75">
      <c r="B1369" s="11"/>
      <c r="C1369" s="11"/>
      <c r="F1369" s="1"/>
    </row>
    <row r="1370" spans="2:6" ht="12.75">
      <c r="B1370" s="11"/>
      <c r="C1370" s="11"/>
      <c r="F1370" s="1"/>
    </row>
    <row r="1371" spans="2:6" ht="12.75">
      <c r="B1371" s="11"/>
      <c r="C1371" s="11"/>
      <c r="F1371" s="1"/>
    </row>
    <row r="1372" spans="2:6" ht="12.75">
      <c r="B1372" s="11"/>
      <c r="C1372" s="11"/>
      <c r="F1372" s="1"/>
    </row>
    <row r="1373" spans="2:6" ht="12.75">
      <c r="B1373" s="11"/>
      <c r="C1373" s="11"/>
      <c r="F1373" s="1"/>
    </row>
    <row r="1374" spans="2:6" ht="12.75">
      <c r="B1374" s="11"/>
      <c r="C1374" s="11"/>
      <c r="F1374" s="1"/>
    </row>
    <row r="1375" spans="2:6" ht="12.75">
      <c r="B1375" s="11"/>
      <c r="C1375" s="11"/>
      <c r="F1375" s="1"/>
    </row>
    <row r="1376" spans="2:6" ht="12.75">
      <c r="B1376" s="11"/>
      <c r="C1376" s="11"/>
      <c r="F1376" s="1"/>
    </row>
    <row r="1377" spans="2:6" ht="12.75">
      <c r="B1377" s="11"/>
      <c r="C1377" s="11"/>
      <c r="F1377" s="1"/>
    </row>
    <row r="1378" spans="2:6" ht="12.75">
      <c r="B1378" s="11"/>
      <c r="C1378" s="11"/>
      <c r="F1378" s="1"/>
    </row>
    <row r="1379" spans="2:6" ht="12.75">
      <c r="B1379" s="11"/>
      <c r="C1379" s="11"/>
      <c r="F1379" s="1"/>
    </row>
    <row r="1380" spans="2:6" ht="12.75">
      <c r="B1380" s="11"/>
      <c r="C1380" s="11"/>
      <c r="F1380" s="1"/>
    </row>
    <row r="1381" spans="2:6" ht="12.75">
      <c r="B1381" s="11"/>
      <c r="C1381" s="11"/>
      <c r="F1381" s="1"/>
    </row>
    <row r="1382" spans="2:6" ht="12.75">
      <c r="B1382" s="11"/>
      <c r="C1382" s="11"/>
      <c r="F1382" s="1"/>
    </row>
    <row r="1383" spans="2:6" ht="12.75">
      <c r="B1383" s="11"/>
      <c r="C1383" s="11"/>
      <c r="F1383" s="1"/>
    </row>
    <row r="1384" spans="2:6" ht="12.75">
      <c r="B1384" s="11"/>
      <c r="C1384" s="11"/>
      <c r="F1384" s="1"/>
    </row>
    <row r="1385" spans="2:6" ht="12.75">
      <c r="B1385" s="11"/>
      <c r="C1385" s="11"/>
      <c r="F1385" s="1"/>
    </row>
    <row r="1386" spans="2:6" ht="12.75">
      <c r="B1386" s="11"/>
      <c r="C1386" s="11"/>
      <c r="F1386" s="1"/>
    </row>
    <row r="1387" spans="2:6" ht="12.75">
      <c r="B1387" s="11"/>
      <c r="C1387" s="11"/>
      <c r="F1387" s="1"/>
    </row>
    <row r="1388" spans="2:6" ht="12.75">
      <c r="B1388" s="11"/>
      <c r="C1388" s="11"/>
      <c r="F1388" s="1"/>
    </row>
    <row r="1389" spans="2:6" ht="12.75">
      <c r="B1389" s="11"/>
      <c r="C1389" s="11"/>
      <c r="F1389" s="1"/>
    </row>
    <row r="1390" spans="2:6" ht="12.75">
      <c r="B1390" s="11"/>
      <c r="C1390" s="11"/>
      <c r="F1390" s="1"/>
    </row>
    <row r="1391" spans="2:6" ht="12.75">
      <c r="B1391" s="11"/>
      <c r="C1391" s="11"/>
      <c r="F1391" s="1"/>
    </row>
    <row r="1392" spans="2:6" ht="12.75">
      <c r="B1392" s="11"/>
      <c r="C1392" s="11"/>
      <c r="F1392" s="1"/>
    </row>
    <row r="1393" spans="2:6" ht="12.75">
      <c r="B1393" s="11"/>
      <c r="C1393" s="11"/>
      <c r="F1393" s="1"/>
    </row>
    <row r="1394" spans="2:6" ht="12.75">
      <c r="B1394" s="11"/>
      <c r="C1394" s="11"/>
      <c r="F1394" s="1"/>
    </row>
    <row r="1395" spans="2:6" ht="12.75">
      <c r="B1395" s="11"/>
      <c r="C1395" s="11"/>
      <c r="F1395" s="1"/>
    </row>
    <row r="1396" spans="2:6" ht="12.75">
      <c r="B1396" s="11"/>
      <c r="C1396" s="11"/>
      <c r="F1396" s="1"/>
    </row>
    <row r="1397" spans="2:6" ht="12.75">
      <c r="B1397" s="11"/>
      <c r="C1397" s="11"/>
      <c r="F1397" s="1"/>
    </row>
    <row r="1398" spans="2:6" ht="12.75">
      <c r="B1398" s="11"/>
      <c r="C1398" s="11"/>
      <c r="F1398" s="1"/>
    </row>
    <row r="1399" spans="2:6" ht="12.75">
      <c r="B1399" s="11"/>
      <c r="C1399" s="11"/>
      <c r="F1399" s="1"/>
    </row>
    <row r="1400" spans="2:6" ht="12.75">
      <c r="B1400" s="11"/>
      <c r="C1400" s="11"/>
      <c r="F1400" s="1"/>
    </row>
    <row r="1401" spans="2:6" ht="12.75">
      <c r="B1401" s="11"/>
      <c r="C1401" s="11"/>
      <c r="F1401" s="1"/>
    </row>
    <row r="1402" spans="2:6" ht="12.75">
      <c r="B1402" s="11"/>
      <c r="C1402" s="11"/>
      <c r="F1402" s="1"/>
    </row>
    <row r="1403" spans="2:6" ht="12.75">
      <c r="B1403" s="11"/>
      <c r="C1403" s="11"/>
      <c r="F1403" s="1"/>
    </row>
    <row r="1404" spans="2:6" ht="12.75">
      <c r="B1404" s="11"/>
      <c r="C1404" s="11"/>
      <c r="F1404" s="1"/>
    </row>
    <row r="1405" spans="2:6" ht="12.75">
      <c r="B1405" s="11"/>
      <c r="C1405" s="11"/>
      <c r="F1405" s="1"/>
    </row>
    <row r="1406" spans="2:6" ht="12.75">
      <c r="B1406" s="11"/>
      <c r="C1406" s="11"/>
      <c r="F1406" s="1"/>
    </row>
    <row r="1407" spans="2:6" ht="12.75">
      <c r="B1407" s="11"/>
      <c r="C1407" s="11"/>
      <c r="F1407" s="1"/>
    </row>
    <row r="1408" spans="2:6" ht="12.75">
      <c r="B1408" s="11"/>
      <c r="C1408" s="11"/>
      <c r="F1408" s="1"/>
    </row>
    <row r="1409" spans="2:6" ht="12.75">
      <c r="B1409" s="11"/>
      <c r="C1409" s="11"/>
      <c r="F1409" s="1"/>
    </row>
    <row r="1410" spans="2:6" ht="12.75">
      <c r="B1410" s="11"/>
      <c r="C1410" s="11"/>
      <c r="F1410" s="1"/>
    </row>
    <row r="1411" spans="2:6" ht="12.75">
      <c r="B1411" s="11"/>
      <c r="C1411" s="11"/>
      <c r="F1411" s="1"/>
    </row>
    <row r="1412" spans="2:6" ht="12.75">
      <c r="B1412" s="11"/>
      <c r="C1412" s="11"/>
      <c r="F1412" s="1"/>
    </row>
    <row r="1413" spans="2:6" ht="12.75">
      <c r="B1413" s="11"/>
      <c r="C1413" s="11"/>
      <c r="F1413" s="1"/>
    </row>
    <row r="1414" spans="2:6" ht="12.75">
      <c r="B1414" s="11"/>
      <c r="C1414" s="11"/>
      <c r="F1414" s="1"/>
    </row>
    <row r="1415" spans="2:6" ht="12.75">
      <c r="B1415" s="11"/>
      <c r="C1415" s="11"/>
      <c r="F1415" s="1"/>
    </row>
    <row r="1416" spans="2:6" ht="12.75">
      <c r="B1416" s="11"/>
      <c r="C1416" s="11"/>
      <c r="F1416" s="1"/>
    </row>
    <row r="1417" spans="2:6" ht="12.75">
      <c r="B1417" s="11"/>
      <c r="C1417" s="11"/>
      <c r="F1417" s="1"/>
    </row>
    <row r="1418" spans="2:6" ht="12.75">
      <c r="B1418" s="11"/>
      <c r="C1418" s="11"/>
      <c r="F1418" s="1"/>
    </row>
    <row r="1419" spans="2:6" ht="12.75">
      <c r="B1419" s="11"/>
      <c r="C1419" s="11"/>
      <c r="F1419" s="1"/>
    </row>
    <row r="1420" spans="2:6" ht="12.75">
      <c r="B1420" s="11"/>
      <c r="C1420" s="11"/>
      <c r="F1420" s="1"/>
    </row>
    <row r="1421" spans="2:6" ht="12.75">
      <c r="B1421" s="11"/>
      <c r="C1421" s="11"/>
      <c r="F1421" s="1"/>
    </row>
    <row r="1422" spans="2:6" ht="12.75">
      <c r="B1422" s="11"/>
      <c r="C1422" s="11"/>
      <c r="F1422" s="1"/>
    </row>
    <row r="1423" spans="2:6" ht="12.75">
      <c r="B1423" s="11"/>
      <c r="C1423" s="11"/>
      <c r="F1423" s="1"/>
    </row>
    <row r="1424" spans="2:6" ht="12.75">
      <c r="B1424" s="11"/>
      <c r="C1424" s="11"/>
      <c r="F1424" s="1"/>
    </row>
    <row r="1425" spans="2:6" ht="12.75">
      <c r="B1425" s="11"/>
      <c r="C1425" s="11"/>
      <c r="F1425" s="1"/>
    </row>
    <row r="1426" spans="2:6" ht="12.75">
      <c r="B1426" s="11"/>
      <c r="C1426" s="11"/>
      <c r="F1426" s="1"/>
    </row>
    <row r="1427" spans="2:6" ht="12.75">
      <c r="B1427" s="11"/>
      <c r="C1427" s="11"/>
      <c r="F1427" s="1"/>
    </row>
    <row r="1428" spans="2:6" ht="12.75">
      <c r="B1428" s="11"/>
      <c r="C1428" s="11"/>
      <c r="F1428" s="1"/>
    </row>
    <row r="1429" spans="2:6" ht="12.75">
      <c r="B1429" s="11"/>
      <c r="C1429" s="11"/>
      <c r="F1429" s="1"/>
    </row>
    <row r="1430" spans="2:6" ht="12.75">
      <c r="B1430" s="11"/>
      <c r="C1430" s="11"/>
      <c r="F1430" s="1"/>
    </row>
    <row r="1431" spans="2:6" ht="12.75">
      <c r="B1431" s="11"/>
      <c r="C1431" s="11"/>
      <c r="F1431" s="1"/>
    </row>
    <row r="1432" spans="2:6" ht="12.75">
      <c r="B1432" s="11"/>
      <c r="C1432" s="11"/>
      <c r="F1432" s="1"/>
    </row>
    <row r="1433" spans="2:6" ht="12.75">
      <c r="B1433" s="11"/>
      <c r="C1433" s="11"/>
      <c r="F1433" s="1"/>
    </row>
    <row r="1434" spans="2:6" ht="12.75">
      <c r="B1434" s="11"/>
      <c r="C1434" s="11"/>
      <c r="F1434" s="1"/>
    </row>
    <row r="1435" spans="2:6" ht="12.75">
      <c r="B1435" s="11"/>
      <c r="C1435" s="11"/>
      <c r="F1435" s="1"/>
    </row>
    <row r="1436" spans="2:6" ht="12.75">
      <c r="B1436" s="11"/>
      <c r="C1436" s="11"/>
      <c r="F1436" s="1"/>
    </row>
    <row r="1437" spans="2:6" ht="12.75">
      <c r="B1437" s="11"/>
      <c r="C1437" s="11"/>
      <c r="F1437" s="1"/>
    </row>
    <row r="1438" spans="2:6" ht="12.75">
      <c r="B1438" s="11"/>
      <c r="C1438" s="11"/>
      <c r="F1438" s="1"/>
    </row>
    <row r="1439" spans="2:6" ht="12.75">
      <c r="B1439" s="11"/>
      <c r="C1439" s="11"/>
      <c r="F1439" s="1"/>
    </row>
    <row r="1440" spans="2:6" ht="12.75">
      <c r="B1440" s="11"/>
      <c r="C1440" s="11"/>
      <c r="F1440" s="1"/>
    </row>
    <row r="1441" spans="2:6" ht="12.75">
      <c r="B1441" s="11"/>
      <c r="C1441" s="11"/>
      <c r="F1441" s="1"/>
    </row>
    <row r="1442" spans="2:6" ht="12.75">
      <c r="B1442" s="11"/>
      <c r="C1442" s="11"/>
      <c r="F1442" s="1"/>
    </row>
    <row r="1443" spans="2:6" ht="12.75">
      <c r="B1443" s="11"/>
      <c r="C1443" s="11"/>
      <c r="F1443" s="1"/>
    </row>
    <row r="1444" spans="2:6" ht="12.75">
      <c r="B1444" s="11"/>
      <c r="C1444" s="11"/>
      <c r="F1444" s="1"/>
    </row>
    <row r="1445" spans="2:6" ht="12.75">
      <c r="B1445" s="11"/>
      <c r="C1445" s="11"/>
      <c r="F1445" s="1"/>
    </row>
    <row r="1446" spans="2:6" ht="12.75">
      <c r="B1446" s="11"/>
      <c r="C1446" s="11"/>
      <c r="F1446" s="1"/>
    </row>
    <row r="1447" spans="2:6" ht="12.75">
      <c r="B1447" s="11"/>
      <c r="C1447" s="11"/>
      <c r="F1447" s="1"/>
    </row>
    <row r="1448" spans="2:6" ht="12.75">
      <c r="B1448" s="11"/>
      <c r="C1448" s="11"/>
      <c r="F1448" s="1"/>
    </row>
    <row r="1449" spans="2:6" ht="12.75">
      <c r="B1449" s="11"/>
      <c r="C1449" s="11"/>
      <c r="F1449" s="1"/>
    </row>
    <row r="1450" spans="2:6" ht="12.75">
      <c r="B1450" s="11"/>
      <c r="C1450" s="11"/>
      <c r="F1450" s="1"/>
    </row>
    <row r="1451" spans="2:6" ht="12.75">
      <c r="B1451" s="11"/>
      <c r="C1451" s="11"/>
      <c r="F1451" s="1"/>
    </row>
    <row r="1452" spans="2:6" ht="12.75">
      <c r="B1452" s="11"/>
      <c r="C1452" s="11"/>
      <c r="F1452" s="1"/>
    </row>
    <row r="1453" spans="2:6" ht="12.75">
      <c r="B1453" s="11"/>
      <c r="C1453" s="11"/>
      <c r="F1453" s="1"/>
    </row>
    <row r="1454" spans="2:6" ht="12.75">
      <c r="B1454" s="11"/>
      <c r="C1454" s="11"/>
      <c r="F1454" s="1"/>
    </row>
    <row r="1455" spans="2:6" ht="12.75">
      <c r="B1455" s="11"/>
      <c r="C1455" s="11"/>
      <c r="F1455" s="1"/>
    </row>
    <row r="1456" spans="2:6" ht="12.75">
      <c r="B1456" s="11"/>
      <c r="C1456" s="11"/>
      <c r="F1456" s="1"/>
    </row>
    <row r="1457" spans="2:6" ht="12.75">
      <c r="B1457" s="11"/>
      <c r="C1457" s="11"/>
      <c r="F1457" s="1"/>
    </row>
    <row r="1458" spans="2:6" ht="12.75">
      <c r="B1458" s="11"/>
      <c r="C1458" s="11"/>
      <c r="F1458" s="1"/>
    </row>
    <row r="1459" spans="2:6" ht="12.75">
      <c r="B1459" s="11"/>
      <c r="C1459" s="11"/>
      <c r="F1459" s="1"/>
    </row>
    <row r="1460" spans="2:6" ht="12.75">
      <c r="B1460" s="11"/>
      <c r="C1460" s="11"/>
      <c r="F1460" s="1"/>
    </row>
    <row r="1461" spans="2:6" ht="12.75">
      <c r="B1461" s="11"/>
      <c r="C1461" s="11"/>
      <c r="F1461" s="1"/>
    </row>
    <row r="1462" spans="2:6" ht="12.75">
      <c r="B1462" s="11"/>
      <c r="C1462" s="11"/>
      <c r="F1462" s="1"/>
    </row>
    <row r="1463" spans="2:6" ht="12.75">
      <c r="B1463" s="11"/>
      <c r="C1463" s="11"/>
      <c r="F1463" s="1"/>
    </row>
    <row r="1464" spans="2:6" ht="12.75">
      <c r="B1464" s="11"/>
      <c r="C1464" s="11"/>
      <c r="F1464" s="1"/>
    </row>
    <row r="1465" spans="2:6" ht="12.75">
      <c r="B1465" s="11"/>
      <c r="C1465" s="11"/>
      <c r="F1465" s="1"/>
    </row>
    <row r="1466" spans="2:6" ht="12.75">
      <c r="B1466" s="11"/>
      <c r="C1466" s="11"/>
      <c r="F1466" s="1"/>
    </row>
    <row r="1467" spans="2:6" ht="12.75">
      <c r="B1467" s="11"/>
      <c r="C1467" s="11"/>
      <c r="F1467" s="1"/>
    </row>
    <row r="1468" spans="2:6" ht="12.75">
      <c r="B1468" s="11"/>
      <c r="C1468" s="11"/>
      <c r="F1468" s="1"/>
    </row>
    <row r="1469" spans="2:6" ht="12.75">
      <c r="B1469" s="11"/>
      <c r="C1469" s="11"/>
      <c r="F1469" s="1"/>
    </row>
    <row r="1470" spans="2:6" ht="12.75">
      <c r="B1470" s="11"/>
      <c r="C1470" s="11"/>
      <c r="F1470" s="1"/>
    </row>
    <row r="1471" spans="2:6" ht="12.75">
      <c r="B1471" s="11"/>
      <c r="C1471" s="11"/>
      <c r="F1471" s="1"/>
    </row>
    <row r="1472" spans="2:6" ht="12.75">
      <c r="B1472" s="11"/>
      <c r="C1472" s="11"/>
      <c r="F1472" s="1"/>
    </row>
    <row r="1473" spans="2:6" ht="12.75">
      <c r="B1473" s="11"/>
      <c r="C1473" s="11"/>
      <c r="F1473" s="1"/>
    </row>
    <row r="1474" spans="2:6" ht="12.75">
      <c r="B1474" s="11"/>
      <c r="C1474" s="11"/>
      <c r="F1474" s="1"/>
    </row>
    <row r="1475" spans="2:6" ht="12.75">
      <c r="B1475" s="11"/>
      <c r="C1475" s="11"/>
      <c r="F1475" s="1"/>
    </row>
    <row r="1476" spans="2:6" ht="12.75">
      <c r="B1476" s="11"/>
      <c r="C1476" s="11"/>
      <c r="F1476" s="1"/>
    </row>
    <row r="1477" spans="2:6" ht="12.75">
      <c r="B1477" s="11"/>
      <c r="C1477" s="11"/>
      <c r="F1477" s="1"/>
    </row>
    <row r="1478" spans="2:6" ht="12.75">
      <c r="B1478" s="11"/>
      <c r="C1478" s="11"/>
      <c r="F1478" s="1"/>
    </row>
    <row r="1479" spans="2:6" ht="12.75">
      <c r="B1479" s="11"/>
      <c r="C1479" s="11"/>
      <c r="F1479" s="1"/>
    </row>
    <row r="1480" spans="2:6" ht="12.75">
      <c r="B1480" s="11"/>
      <c r="C1480" s="11"/>
      <c r="F1480" s="1"/>
    </row>
    <row r="1481" spans="2:6" ht="12.75">
      <c r="B1481" s="11"/>
      <c r="C1481" s="11"/>
      <c r="F1481" s="1"/>
    </row>
    <row r="1482" spans="2:6" ht="12.75">
      <c r="B1482" s="11"/>
      <c r="C1482" s="11"/>
      <c r="F1482" s="1"/>
    </row>
    <row r="1483" spans="2:6" ht="12.75">
      <c r="B1483" s="11"/>
      <c r="C1483" s="11"/>
      <c r="F1483" s="1"/>
    </row>
    <row r="1484" spans="2:6" ht="12.75">
      <c r="B1484" s="11"/>
      <c r="C1484" s="11"/>
      <c r="F1484" s="1"/>
    </row>
    <row r="1485" spans="2:6" ht="12.75">
      <c r="B1485" s="11"/>
      <c r="C1485" s="11"/>
      <c r="F1485" s="1"/>
    </row>
    <row r="1486" spans="2:6" ht="12.75">
      <c r="B1486" s="11"/>
      <c r="C1486" s="11"/>
      <c r="F1486" s="1"/>
    </row>
    <row r="1487" spans="2:6" ht="12.75">
      <c r="B1487" s="11"/>
      <c r="C1487" s="11"/>
      <c r="F1487" s="1"/>
    </row>
    <row r="1488" spans="2:6" ht="12.75">
      <c r="B1488" s="11"/>
      <c r="C1488" s="11"/>
      <c r="F1488" s="1"/>
    </row>
    <row r="1489" spans="2:6" ht="12.75">
      <c r="B1489" s="11"/>
      <c r="C1489" s="11"/>
      <c r="F1489" s="1"/>
    </row>
    <row r="1490" spans="2:6" ht="12.75">
      <c r="B1490" s="11"/>
      <c r="C1490" s="11"/>
      <c r="F1490" s="1"/>
    </row>
    <row r="1491" spans="2:6" ht="12.75">
      <c r="B1491" s="11"/>
      <c r="C1491" s="11"/>
      <c r="F1491" s="1"/>
    </row>
    <row r="1492" spans="2:6" ht="12.75">
      <c r="B1492" s="11"/>
      <c r="C1492" s="11"/>
      <c r="F1492" s="1"/>
    </row>
    <row r="1493" spans="2:6" ht="12.75">
      <c r="B1493" s="11"/>
      <c r="C1493" s="11"/>
      <c r="F1493" s="1"/>
    </row>
    <row r="1494" spans="2:6" ht="12.75">
      <c r="B1494" s="11"/>
      <c r="C1494" s="11"/>
      <c r="F1494" s="1"/>
    </row>
    <row r="1495" spans="2:6" ht="12.75">
      <c r="B1495" s="11"/>
      <c r="C1495" s="11"/>
      <c r="F1495" s="1"/>
    </row>
    <row r="1496" spans="2:6" ht="12.75">
      <c r="B1496" s="11"/>
      <c r="C1496" s="11"/>
      <c r="F1496" s="1"/>
    </row>
    <row r="1497" spans="2:6" ht="12.75">
      <c r="B1497" s="11"/>
      <c r="C1497" s="11"/>
      <c r="F1497" s="1"/>
    </row>
    <row r="1498" spans="2:6" ht="12.75">
      <c r="B1498" s="11"/>
      <c r="C1498" s="11"/>
      <c r="F1498" s="1"/>
    </row>
    <row r="1499" spans="2:6" ht="12.75">
      <c r="B1499" s="11"/>
      <c r="C1499" s="11"/>
      <c r="F1499" s="1"/>
    </row>
    <row r="1500" spans="2:6" ht="12.75">
      <c r="B1500" s="11"/>
      <c r="C1500" s="11"/>
      <c r="F1500" s="1"/>
    </row>
    <row r="1501" spans="2:6" ht="12.75">
      <c r="B1501" s="11"/>
      <c r="C1501" s="11"/>
      <c r="F1501" s="1"/>
    </row>
    <row r="1502" spans="2:6" ht="12.75">
      <c r="B1502" s="11"/>
      <c r="C1502" s="11"/>
      <c r="F1502" s="1"/>
    </row>
    <row r="1503" spans="2:6" ht="12.75">
      <c r="B1503" s="11"/>
      <c r="C1503" s="11"/>
      <c r="F1503" s="1"/>
    </row>
    <row r="1504" spans="2:6" ht="12.75">
      <c r="B1504" s="11"/>
      <c r="C1504" s="11"/>
      <c r="F1504" s="1"/>
    </row>
    <row r="1505" spans="2:6" ht="12.75">
      <c r="B1505" s="11"/>
      <c r="C1505" s="11"/>
      <c r="F1505" s="1"/>
    </row>
    <row r="1506" spans="2:6" ht="12.75">
      <c r="B1506" s="11"/>
      <c r="C1506" s="11"/>
      <c r="F1506" s="1"/>
    </row>
    <row r="1507" spans="2:6" ht="12.75">
      <c r="B1507" s="11"/>
      <c r="C1507" s="11"/>
      <c r="F1507" s="1"/>
    </row>
    <row r="1508" spans="2:6" ht="12.75">
      <c r="B1508" s="11"/>
      <c r="C1508" s="11"/>
      <c r="F1508" s="1"/>
    </row>
    <row r="1509" spans="2:6" ht="12.75">
      <c r="B1509" s="11"/>
      <c r="C1509" s="11"/>
      <c r="F1509" s="1"/>
    </row>
    <row r="1510" spans="2:6" ht="12.75">
      <c r="B1510" s="11"/>
      <c r="C1510" s="11"/>
      <c r="F1510" s="1"/>
    </row>
    <row r="1511" spans="2:6" ht="12.75">
      <c r="B1511" s="11"/>
      <c r="C1511" s="11"/>
      <c r="F1511" s="1"/>
    </row>
    <row r="1512" spans="2:6" ht="12.75">
      <c r="B1512" s="11"/>
      <c r="C1512" s="11"/>
      <c r="F1512" s="1"/>
    </row>
    <row r="1513" spans="2:6" ht="12.75">
      <c r="B1513" s="11"/>
      <c r="C1513" s="11"/>
      <c r="F1513" s="1"/>
    </row>
    <row r="1514" spans="2:6" ht="12.75">
      <c r="B1514" s="11"/>
      <c r="C1514" s="11"/>
      <c r="F1514" s="1"/>
    </row>
    <row r="1515" spans="2:6" ht="12.75">
      <c r="B1515" s="11"/>
      <c r="C1515" s="11"/>
      <c r="F1515" s="1"/>
    </row>
    <row r="1516" spans="2:6" ht="12.75">
      <c r="B1516" s="11"/>
      <c r="C1516" s="11"/>
      <c r="F1516" s="1"/>
    </row>
    <row r="1517" spans="2:6" ht="12.75">
      <c r="B1517" s="11"/>
      <c r="C1517" s="11"/>
      <c r="F1517" s="1"/>
    </row>
    <row r="1518" spans="2:6" ht="12.75">
      <c r="B1518" s="11"/>
      <c r="C1518" s="11"/>
      <c r="F1518" s="1"/>
    </row>
    <row r="1519" spans="2:6" ht="12.75">
      <c r="B1519" s="11"/>
      <c r="C1519" s="11"/>
      <c r="F1519" s="1"/>
    </row>
    <row r="1520" spans="2:6" ht="12.75">
      <c r="B1520" s="11"/>
      <c r="C1520" s="11"/>
      <c r="F1520" s="1"/>
    </row>
    <row r="1521" spans="2:6" ht="12.75">
      <c r="B1521" s="11"/>
      <c r="C1521" s="11"/>
      <c r="F1521" s="1"/>
    </row>
    <row r="1522" spans="2:6" ht="12.75">
      <c r="B1522" s="11"/>
      <c r="C1522" s="11"/>
      <c r="F1522" s="1"/>
    </row>
    <row r="1523" spans="2:6" ht="12.75">
      <c r="B1523" s="11"/>
      <c r="C1523" s="11"/>
      <c r="F1523" s="1"/>
    </row>
    <row r="1524" spans="2:6" ht="12.75">
      <c r="B1524" s="11"/>
      <c r="C1524" s="11"/>
      <c r="F1524" s="1"/>
    </row>
    <row r="1525" spans="2:6" ht="12.75">
      <c r="B1525" s="11"/>
      <c r="C1525" s="11"/>
      <c r="F1525" s="1"/>
    </row>
    <row r="1526" spans="2:6" ht="12.75">
      <c r="B1526" s="11"/>
      <c r="C1526" s="11"/>
      <c r="F1526" s="1"/>
    </row>
    <row r="1527" spans="2:6" ht="12.75">
      <c r="B1527" s="11"/>
      <c r="C1527" s="11"/>
      <c r="F1527" s="1"/>
    </row>
    <row r="1528" spans="2:6" ht="12.75">
      <c r="B1528" s="11"/>
      <c r="C1528" s="11"/>
      <c r="F1528" s="1"/>
    </row>
    <row r="1529" spans="2:6" ht="12.75">
      <c r="B1529" s="11"/>
      <c r="C1529" s="11"/>
      <c r="F1529" s="1"/>
    </row>
    <row r="1530" spans="2:6" ht="12.75">
      <c r="B1530" s="11"/>
      <c r="C1530" s="11"/>
      <c r="F1530" s="1"/>
    </row>
    <row r="1531" spans="2:6" ht="12.75">
      <c r="B1531" s="11"/>
      <c r="C1531" s="11"/>
      <c r="F1531" s="1"/>
    </row>
    <row r="1532" spans="2:6" ht="12.75">
      <c r="B1532" s="11"/>
      <c r="C1532" s="11"/>
      <c r="F1532" s="1"/>
    </row>
    <row r="1533" spans="2:6" ht="12.75">
      <c r="B1533" s="11"/>
      <c r="C1533" s="11"/>
      <c r="F1533" s="1"/>
    </row>
    <row r="1534" spans="2:6" ht="12.75">
      <c r="B1534" s="11"/>
      <c r="C1534" s="11"/>
      <c r="F1534" s="1"/>
    </row>
    <row r="1535" spans="2:6" ht="12.75">
      <c r="B1535" s="11"/>
      <c r="C1535" s="11"/>
      <c r="F1535" s="1"/>
    </row>
    <row r="1536" spans="2:6" ht="12.75">
      <c r="B1536" s="11"/>
      <c r="C1536" s="11"/>
      <c r="F1536" s="1"/>
    </row>
    <row r="1537" spans="2:6" ht="12.75">
      <c r="B1537" s="11"/>
      <c r="C1537" s="11"/>
      <c r="F1537" s="1"/>
    </row>
    <row r="1538" spans="2:6" ht="12.75">
      <c r="B1538" s="11"/>
      <c r="C1538" s="11"/>
      <c r="F1538" s="1"/>
    </row>
    <row r="1539" spans="2:6" ht="12.75">
      <c r="B1539" s="11"/>
      <c r="C1539" s="11"/>
      <c r="F1539" s="1"/>
    </row>
    <row r="1540" spans="2:6" ht="12.75">
      <c r="B1540" s="11"/>
      <c r="C1540" s="11"/>
      <c r="F1540" s="1"/>
    </row>
    <row r="1541" spans="2:6" ht="12.75">
      <c r="B1541" s="11"/>
      <c r="C1541" s="11"/>
      <c r="F1541" s="1"/>
    </row>
    <row r="1542" spans="2:6" ht="12.75">
      <c r="B1542" s="11"/>
      <c r="C1542" s="11"/>
      <c r="F1542" s="1"/>
    </row>
    <row r="1543" spans="2:6" ht="12.75">
      <c r="B1543" s="11"/>
      <c r="C1543" s="11"/>
      <c r="F1543" s="1"/>
    </row>
    <row r="1544" spans="2:6" ht="12.75">
      <c r="B1544" s="11"/>
      <c r="C1544" s="11"/>
      <c r="F1544" s="1"/>
    </row>
    <row r="1545" spans="2:6" ht="12.75">
      <c r="B1545" s="11"/>
      <c r="C1545" s="11"/>
      <c r="F1545" s="1"/>
    </row>
    <row r="1546" spans="2:6" ht="12.75">
      <c r="B1546" s="11"/>
      <c r="C1546" s="11"/>
      <c r="F1546" s="1"/>
    </row>
    <row r="1547" spans="2:6" ht="12.75">
      <c r="B1547" s="11"/>
      <c r="C1547" s="11"/>
      <c r="F1547" s="1"/>
    </row>
    <row r="1548" spans="2:6" ht="12.75">
      <c r="B1548" s="11"/>
      <c r="C1548" s="11"/>
      <c r="F1548" s="1"/>
    </row>
    <row r="1549" spans="2:6" ht="12.75">
      <c r="B1549" s="11"/>
      <c r="C1549" s="11"/>
      <c r="F1549" s="1"/>
    </row>
    <row r="1550" spans="2:6" ht="12.75">
      <c r="B1550" s="11"/>
      <c r="C1550" s="11"/>
      <c r="F1550" s="1"/>
    </row>
    <row r="1551" spans="2:6" ht="12.75">
      <c r="B1551" s="11"/>
      <c r="C1551" s="11"/>
      <c r="F1551" s="1"/>
    </row>
    <row r="1552" spans="2:6" ht="12.75">
      <c r="B1552" s="11"/>
      <c r="C1552" s="11"/>
      <c r="F1552" s="1"/>
    </row>
    <row r="1553" spans="2:6" ht="12.75">
      <c r="B1553" s="11"/>
      <c r="C1553" s="11"/>
      <c r="F1553" s="1"/>
    </row>
    <row r="1554" spans="2:6" ht="12.75">
      <c r="B1554" s="11"/>
      <c r="C1554" s="11"/>
      <c r="F1554" s="1"/>
    </row>
    <row r="1555" spans="2:6" ht="12.75">
      <c r="B1555" s="11"/>
      <c r="C1555" s="11"/>
      <c r="F1555" s="1"/>
    </row>
    <row r="1556" spans="2:6" ht="12.75">
      <c r="B1556" s="11"/>
      <c r="C1556" s="11"/>
      <c r="F1556" s="1"/>
    </row>
    <row r="1557" spans="2:6" ht="12.75">
      <c r="B1557" s="11"/>
      <c r="C1557" s="11"/>
      <c r="F1557" s="1"/>
    </row>
    <row r="1558" spans="2:6" ht="12.75">
      <c r="B1558" s="11"/>
      <c r="C1558" s="11"/>
      <c r="F1558" s="1"/>
    </row>
    <row r="1559" spans="2:6" ht="12.75">
      <c r="B1559" s="11"/>
      <c r="C1559" s="11"/>
      <c r="F1559" s="1"/>
    </row>
    <row r="1560" spans="2:6" ht="12.75">
      <c r="B1560" s="11"/>
      <c r="C1560" s="11"/>
      <c r="F1560" s="1"/>
    </row>
    <row r="1561" spans="2:6" ht="12.75">
      <c r="B1561" s="11"/>
      <c r="C1561" s="11"/>
      <c r="F1561" s="1"/>
    </row>
    <row r="1562" spans="2:6" ht="12.75">
      <c r="B1562" s="11"/>
      <c r="C1562" s="11"/>
      <c r="F1562" s="1"/>
    </row>
    <row r="1563" spans="2:6" ht="12.75">
      <c r="B1563" s="11"/>
      <c r="C1563" s="11"/>
      <c r="F1563" s="1"/>
    </row>
    <row r="1564" spans="2:6" ht="12.75">
      <c r="B1564" s="11"/>
      <c r="C1564" s="11"/>
      <c r="F1564" s="1"/>
    </row>
    <row r="1565" spans="2:6" ht="12.75">
      <c r="B1565" s="11"/>
      <c r="C1565" s="11"/>
      <c r="F1565" s="1"/>
    </row>
    <row r="1566" spans="2:6" ht="12.75">
      <c r="B1566" s="11"/>
      <c r="C1566" s="11"/>
      <c r="F1566" s="1"/>
    </row>
    <row r="1567" spans="2:6" ht="12.75">
      <c r="B1567" s="11"/>
      <c r="C1567" s="11"/>
      <c r="F1567" s="1"/>
    </row>
    <row r="1568" spans="2:6" ht="12.75">
      <c r="B1568" s="11"/>
      <c r="C1568" s="11"/>
      <c r="F1568" s="1"/>
    </row>
    <row r="1569" spans="2:6" ht="12.75">
      <c r="B1569" s="11"/>
      <c r="C1569" s="11"/>
      <c r="F1569" s="1"/>
    </row>
    <row r="1570" spans="2:6" ht="12.75">
      <c r="B1570" s="11"/>
      <c r="C1570" s="11"/>
      <c r="F1570" s="1"/>
    </row>
    <row r="1571" spans="2:6" ht="12.75">
      <c r="B1571" s="11"/>
      <c r="C1571" s="11"/>
      <c r="F1571" s="1"/>
    </row>
    <row r="1572" spans="2:6" ht="12.75">
      <c r="B1572" s="11"/>
      <c r="C1572" s="11"/>
      <c r="F1572" s="1"/>
    </row>
    <row r="1573" spans="2:6" ht="12.75">
      <c r="B1573" s="11"/>
      <c r="C1573" s="11"/>
      <c r="F1573" s="1"/>
    </row>
    <row r="1574" spans="2:6" ht="12.75">
      <c r="B1574" s="11"/>
      <c r="C1574" s="11"/>
      <c r="F1574" s="1"/>
    </row>
    <row r="1575" spans="2:6" ht="12.75">
      <c r="B1575" s="11"/>
      <c r="C1575" s="11"/>
      <c r="F1575" s="1"/>
    </row>
    <row r="1576" spans="2:6" ht="12.75">
      <c r="B1576" s="11"/>
      <c r="C1576" s="11"/>
      <c r="F1576" s="1"/>
    </row>
    <row r="1577" spans="2:6" ht="12.75">
      <c r="B1577" s="11"/>
      <c r="C1577" s="11"/>
      <c r="F1577" s="1"/>
    </row>
    <row r="1578" spans="2:6" ht="12.75">
      <c r="B1578" s="11"/>
      <c r="C1578" s="11"/>
      <c r="F1578" s="1"/>
    </row>
    <row r="1579" spans="2:6" ht="12.75">
      <c r="B1579" s="11"/>
      <c r="C1579" s="11"/>
      <c r="F1579" s="1"/>
    </row>
    <row r="1580" spans="2:6" ht="12.75">
      <c r="B1580" s="11"/>
      <c r="C1580" s="11"/>
      <c r="F1580" s="1"/>
    </row>
    <row r="1581" spans="2:6" ht="12.75">
      <c r="B1581" s="11"/>
      <c r="C1581" s="11"/>
      <c r="F1581" s="1"/>
    </row>
    <row r="1582" spans="2:6" ht="12.75">
      <c r="B1582" s="11"/>
      <c r="C1582" s="11"/>
      <c r="F1582" s="1"/>
    </row>
    <row r="1583" spans="2:6" ht="12.75">
      <c r="B1583" s="11"/>
      <c r="C1583" s="11"/>
      <c r="F1583" s="1"/>
    </row>
    <row r="1584" spans="2:6" ht="12.75">
      <c r="B1584" s="11"/>
      <c r="C1584" s="11"/>
      <c r="F1584" s="1"/>
    </row>
    <row r="1585" spans="2:6" ht="12.75">
      <c r="B1585" s="11"/>
      <c r="C1585" s="11"/>
      <c r="F1585" s="1"/>
    </row>
    <row r="1586" spans="2:6" ht="12.75">
      <c r="B1586" s="11"/>
      <c r="C1586" s="11"/>
      <c r="F1586" s="1"/>
    </row>
    <row r="1587" spans="2:6" ht="12.75">
      <c r="B1587" s="11"/>
      <c r="C1587" s="11"/>
      <c r="F1587" s="1"/>
    </row>
    <row r="1588" spans="2:6" ht="12.75">
      <c r="B1588" s="11"/>
      <c r="C1588" s="11"/>
      <c r="F1588" s="1"/>
    </row>
    <row r="1589" spans="2:6" ht="12.75">
      <c r="B1589" s="11"/>
      <c r="C1589" s="11"/>
      <c r="F1589" s="1"/>
    </row>
    <row r="1590" spans="2:6" ht="12.75">
      <c r="B1590" s="11"/>
      <c r="C1590" s="11"/>
      <c r="F1590" s="1"/>
    </row>
    <row r="1591" spans="2:6" ht="12.75">
      <c r="B1591" s="11"/>
      <c r="C1591" s="11"/>
      <c r="F1591" s="1"/>
    </row>
    <row r="1592" spans="2:6" ht="12.75">
      <c r="B1592" s="11"/>
      <c r="C1592" s="11"/>
      <c r="F1592" s="1"/>
    </row>
    <row r="1593" spans="2:6" ht="12.75">
      <c r="B1593" s="11"/>
      <c r="C1593" s="11"/>
      <c r="F1593" s="1"/>
    </row>
    <row r="1594" spans="2:6" ht="12.75">
      <c r="B1594" s="11"/>
      <c r="C1594" s="11"/>
      <c r="F1594" s="1"/>
    </row>
    <row r="1595" spans="2:6" ht="12.75">
      <c r="B1595" s="11"/>
      <c r="C1595" s="11"/>
      <c r="F1595" s="1"/>
    </row>
    <row r="1596" spans="2:6" ht="12.75">
      <c r="B1596" s="11"/>
      <c r="C1596" s="11"/>
      <c r="F1596" s="1"/>
    </row>
    <row r="1597" spans="2:6" ht="12.75">
      <c r="B1597" s="11"/>
      <c r="C1597" s="11"/>
      <c r="F1597" s="1"/>
    </row>
    <row r="1598" spans="2:6" ht="12.75">
      <c r="B1598" s="11"/>
      <c r="C1598" s="11"/>
      <c r="F1598" s="1"/>
    </row>
    <row r="1599" spans="2:6" ht="12.75">
      <c r="B1599" s="11"/>
      <c r="C1599" s="11"/>
      <c r="F1599" s="1"/>
    </row>
    <row r="1600" spans="2:6" ht="12.75">
      <c r="B1600" s="11"/>
      <c r="C1600" s="11"/>
      <c r="F1600" s="1"/>
    </row>
    <row r="1601" spans="2:6" ht="12.75">
      <c r="B1601" s="11"/>
      <c r="C1601" s="11"/>
      <c r="F1601" s="1"/>
    </row>
    <row r="1602" spans="2:6" ht="12.75">
      <c r="B1602" s="11"/>
      <c r="C1602" s="11"/>
      <c r="F1602" s="1"/>
    </row>
    <row r="1603" spans="2:6" ht="12.75">
      <c r="B1603" s="11"/>
      <c r="C1603" s="11"/>
      <c r="F1603" s="1"/>
    </row>
    <row r="1604" spans="2:6" ht="12.75">
      <c r="B1604" s="11"/>
      <c r="C1604" s="11"/>
      <c r="F1604" s="1"/>
    </row>
    <row r="1605" spans="2:6" ht="12.75">
      <c r="B1605" s="11"/>
      <c r="C1605" s="11"/>
      <c r="F1605" s="1"/>
    </row>
    <row r="1606" spans="2:6" ht="12.75">
      <c r="B1606" s="11"/>
      <c r="C1606" s="11"/>
      <c r="F1606" s="1"/>
    </row>
    <row r="1607" spans="2:6" ht="12.75">
      <c r="B1607" s="11"/>
      <c r="C1607" s="11"/>
      <c r="F1607" s="1"/>
    </row>
    <row r="1608" spans="2:6" ht="12.75">
      <c r="B1608" s="11"/>
      <c r="C1608" s="11"/>
      <c r="F1608" s="1"/>
    </row>
    <row r="1609" spans="2:6" ht="12.75">
      <c r="B1609" s="11"/>
      <c r="C1609" s="11"/>
      <c r="F1609" s="1"/>
    </row>
    <row r="1610" spans="2:6" ht="12.75">
      <c r="B1610" s="11"/>
      <c r="C1610" s="11"/>
      <c r="F1610" s="1"/>
    </row>
    <row r="1611" spans="2:6" ht="12.75">
      <c r="B1611" s="11"/>
      <c r="C1611" s="11"/>
      <c r="F1611" s="1"/>
    </row>
    <row r="1612" spans="2:6" ht="12.75">
      <c r="B1612" s="11"/>
      <c r="C1612" s="11"/>
      <c r="F1612" s="1"/>
    </row>
    <row r="1613" spans="2:6" ht="12.75">
      <c r="B1613" s="11"/>
      <c r="C1613" s="11"/>
      <c r="F1613" s="1"/>
    </row>
    <row r="1614" spans="2:6" ht="12.75">
      <c r="B1614" s="11"/>
      <c r="C1614" s="11"/>
      <c r="F1614" s="1"/>
    </row>
    <row r="1615" spans="2:6" ht="12.75">
      <c r="B1615" s="11"/>
      <c r="C1615" s="11"/>
      <c r="F1615" s="1"/>
    </row>
    <row r="1616" spans="2:6" ht="12.75">
      <c r="B1616" s="11"/>
      <c r="C1616" s="11"/>
      <c r="F1616" s="1"/>
    </row>
    <row r="1617" spans="2:6" ht="12.75">
      <c r="B1617" s="11"/>
      <c r="C1617" s="11"/>
      <c r="F1617" s="1"/>
    </row>
    <row r="1618" spans="2:6" ht="12.75">
      <c r="B1618" s="11"/>
      <c r="C1618" s="11"/>
      <c r="F1618" s="1"/>
    </row>
    <row r="1619" spans="2:6" ht="12.75">
      <c r="B1619" s="11"/>
      <c r="C1619" s="11"/>
      <c r="F1619" s="1"/>
    </row>
    <row r="1620" spans="2:6" ht="12.75">
      <c r="B1620" s="11"/>
      <c r="C1620" s="11"/>
      <c r="F1620" s="1"/>
    </row>
    <row r="1621" spans="2:6" ht="12.75">
      <c r="B1621" s="11"/>
      <c r="C1621" s="11"/>
      <c r="F1621" s="1"/>
    </row>
    <row r="1622" spans="2:6" ht="12.75">
      <c r="B1622" s="11"/>
      <c r="C1622" s="11"/>
      <c r="F1622" s="1"/>
    </row>
    <row r="1623" spans="2:6" ht="12.75">
      <c r="B1623" s="11"/>
      <c r="C1623" s="11"/>
      <c r="F1623" s="1"/>
    </row>
    <row r="1624" spans="2:6" ht="12.75">
      <c r="B1624" s="11"/>
      <c r="C1624" s="11"/>
      <c r="F1624" s="1"/>
    </row>
    <row r="1625" spans="2:6" ht="12.75">
      <c r="B1625" s="11"/>
      <c r="C1625" s="11"/>
      <c r="F1625" s="1"/>
    </row>
    <row r="1626" spans="2:6" ht="12.75">
      <c r="B1626" s="11"/>
      <c r="C1626" s="11"/>
      <c r="F1626" s="1"/>
    </row>
    <row r="1627" spans="2:6" ht="12.75">
      <c r="B1627" s="11"/>
      <c r="C1627" s="11"/>
      <c r="F1627" s="1"/>
    </row>
    <row r="1628" spans="2:6" ht="12.75">
      <c r="B1628" s="11"/>
      <c r="C1628" s="11"/>
      <c r="F1628" s="1"/>
    </row>
    <row r="1629" spans="2:6" ht="12.75">
      <c r="B1629" s="11"/>
      <c r="C1629" s="11"/>
      <c r="F1629" s="1"/>
    </row>
    <row r="1630" spans="2:6" ht="12.75">
      <c r="B1630" s="11"/>
      <c r="C1630" s="11"/>
      <c r="F1630" s="1"/>
    </row>
    <row r="1631" spans="2:6" ht="12.75">
      <c r="B1631" s="11"/>
      <c r="C1631" s="11"/>
      <c r="F1631" s="1"/>
    </row>
    <row r="1632" spans="2:6" ht="12.75">
      <c r="B1632" s="11"/>
      <c r="C1632" s="11"/>
      <c r="F1632" s="1"/>
    </row>
    <row r="1633" spans="2:6" ht="12.75">
      <c r="B1633" s="11"/>
      <c r="C1633" s="11"/>
      <c r="F1633" s="1"/>
    </row>
    <row r="1634" spans="2:6" ht="12.75">
      <c r="B1634" s="11"/>
      <c r="C1634" s="11"/>
      <c r="F1634" s="1"/>
    </row>
    <row r="1635" spans="2:6" ht="12.75">
      <c r="B1635" s="11"/>
      <c r="C1635" s="11"/>
      <c r="F1635" s="1"/>
    </row>
    <row r="1636" spans="2:6" ht="12.75">
      <c r="B1636" s="11"/>
      <c r="C1636" s="11"/>
      <c r="F1636" s="1"/>
    </row>
    <row r="1637" spans="2:6" ht="12.75">
      <c r="B1637" s="11"/>
      <c r="C1637" s="11"/>
      <c r="F1637" s="1"/>
    </row>
    <row r="1638" spans="2:6" ht="12.75">
      <c r="B1638" s="11"/>
      <c r="C1638" s="11"/>
      <c r="F1638" s="1"/>
    </row>
    <row r="1639" spans="2:6" ht="12.75">
      <c r="B1639" s="11"/>
      <c r="C1639" s="11"/>
      <c r="F1639" s="1"/>
    </row>
    <row r="1640" spans="2:6" ht="12.75">
      <c r="B1640" s="11"/>
      <c r="C1640" s="11"/>
      <c r="F1640" s="1"/>
    </row>
    <row r="1641" spans="2:6" ht="12.75">
      <c r="B1641" s="11"/>
      <c r="C1641" s="11"/>
      <c r="F1641" s="1"/>
    </row>
    <row r="1642" spans="2:6" ht="12.75">
      <c r="B1642" s="11"/>
      <c r="C1642" s="11"/>
      <c r="F1642" s="1"/>
    </row>
    <row r="1643" spans="2:6" ht="12.75">
      <c r="B1643" s="11"/>
      <c r="C1643" s="11"/>
      <c r="F1643" s="1"/>
    </row>
    <row r="1644" spans="2:6" ht="12.75">
      <c r="B1644" s="11"/>
      <c r="C1644" s="11"/>
      <c r="F1644" s="1"/>
    </row>
    <row r="1645" spans="2:6" ht="12.75">
      <c r="B1645" s="11"/>
      <c r="C1645" s="11"/>
      <c r="F1645" s="1"/>
    </row>
    <row r="1646" spans="2:6" ht="12.75">
      <c r="B1646" s="11"/>
      <c r="C1646" s="11"/>
      <c r="F1646" s="1"/>
    </row>
    <row r="1647" spans="2:6" ht="12.75">
      <c r="B1647" s="11"/>
      <c r="C1647" s="11"/>
      <c r="F1647" s="1"/>
    </row>
    <row r="1648" spans="2:6" ht="12.75">
      <c r="B1648" s="11"/>
      <c r="C1648" s="11"/>
      <c r="F1648" s="1"/>
    </row>
    <row r="1649" spans="2:6" ht="12.75">
      <c r="B1649" s="11"/>
      <c r="C1649" s="11"/>
      <c r="F1649" s="1"/>
    </row>
    <row r="1650" spans="2:6" ht="12.75">
      <c r="B1650" s="11"/>
      <c r="C1650" s="11"/>
      <c r="F1650" s="1"/>
    </row>
    <row r="1651" spans="2:6" ht="12.75">
      <c r="B1651" s="11"/>
      <c r="C1651" s="11"/>
      <c r="F1651" s="1"/>
    </row>
    <row r="1652" spans="2:6" ht="12.75">
      <c r="B1652" s="11"/>
      <c r="C1652" s="11"/>
      <c r="F1652" s="1"/>
    </row>
    <row r="1653" spans="2:6" ht="12.75">
      <c r="B1653" s="11"/>
      <c r="C1653" s="11"/>
      <c r="F1653" s="1"/>
    </row>
    <row r="1654" spans="2:6" ht="12.75">
      <c r="B1654" s="11"/>
      <c r="C1654" s="11"/>
      <c r="F1654" s="1"/>
    </row>
    <row r="1655" spans="2:6" ht="12.75">
      <c r="B1655" s="11"/>
      <c r="C1655" s="11"/>
      <c r="F1655" s="1"/>
    </row>
    <row r="1656" spans="2:6" ht="12.75">
      <c r="B1656" s="11"/>
      <c r="C1656" s="11"/>
      <c r="F1656" s="1"/>
    </row>
    <row r="1657" spans="2:6" ht="12.75">
      <c r="B1657" s="11"/>
      <c r="C1657" s="11"/>
      <c r="F1657" s="1"/>
    </row>
    <row r="1658" spans="2:6" ht="12.75">
      <c r="B1658" s="11"/>
      <c r="C1658" s="11"/>
      <c r="F1658" s="1"/>
    </row>
    <row r="1659" spans="2:6" ht="12.75">
      <c r="B1659" s="11"/>
      <c r="C1659" s="11"/>
      <c r="F1659" s="1"/>
    </row>
    <row r="1660" spans="2:6" ht="12.75">
      <c r="B1660" s="11"/>
      <c r="C1660" s="11"/>
      <c r="F1660" s="1"/>
    </row>
    <row r="1661" spans="2:6" ht="12.75">
      <c r="B1661" s="11"/>
      <c r="C1661" s="11"/>
      <c r="F1661" s="1"/>
    </row>
    <row r="1662" spans="2:6" ht="12.75">
      <c r="B1662" s="11"/>
      <c r="C1662" s="11"/>
      <c r="F1662" s="1"/>
    </row>
    <row r="1663" spans="2:6" ht="12.75">
      <c r="B1663" s="11"/>
      <c r="C1663" s="11"/>
      <c r="F1663" s="1"/>
    </row>
    <row r="1664" spans="2:6" ht="12.75">
      <c r="B1664" s="11"/>
      <c r="C1664" s="11"/>
      <c r="F1664" s="1"/>
    </row>
    <row r="1665" spans="2:6" ht="12.75">
      <c r="B1665" s="11"/>
      <c r="C1665" s="11"/>
      <c r="F1665" s="1"/>
    </row>
    <row r="1666" spans="2:6" ht="12.75">
      <c r="B1666" s="11"/>
      <c r="C1666" s="11"/>
      <c r="F1666" s="1"/>
    </row>
    <row r="1667" spans="2:6" ht="12.75">
      <c r="B1667" s="11"/>
      <c r="C1667" s="11"/>
      <c r="F1667" s="1"/>
    </row>
    <row r="1668" spans="2:6" ht="12.75">
      <c r="B1668" s="11"/>
      <c r="C1668" s="11"/>
      <c r="F1668" s="1"/>
    </row>
    <row r="1669" spans="2:6" ht="12.75">
      <c r="B1669" s="11"/>
      <c r="C1669" s="11"/>
      <c r="F1669" s="1"/>
    </row>
    <row r="1670" spans="2:6" ht="12.75">
      <c r="B1670" s="11"/>
      <c r="C1670" s="11"/>
      <c r="F1670" s="1"/>
    </row>
    <row r="1671" spans="2:6" ht="12.75">
      <c r="B1671" s="11"/>
      <c r="C1671" s="11"/>
      <c r="F1671" s="1"/>
    </row>
    <row r="1672" spans="2:6" ht="12.75">
      <c r="B1672" s="11"/>
      <c r="C1672" s="11"/>
      <c r="F1672" s="1"/>
    </row>
    <row r="1673" spans="2:6" ht="12.75">
      <c r="B1673" s="11"/>
      <c r="C1673" s="11"/>
      <c r="F1673" s="1"/>
    </row>
    <row r="1674" spans="2:6" ht="12.75">
      <c r="B1674" s="11"/>
      <c r="C1674" s="11"/>
      <c r="F1674" s="1"/>
    </row>
    <row r="1675" spans="2:6" ht="12.75">
      <c r="B1675" s="11"/>
      <c r="C1675" s="11"/>
      <c r="F1675" s="1"/>
    </row>
    <row r="1676" spans="2:6" ht="12.75">
      <c r="B1676" s="11"/>
      <c r="C1676" s="11"/>
      <c r="F1676" s="1"/>
    </row>
    <row r="1677" spans="2:6" ht="12.75">
      <c r="B1677" s="11"/>
      <c r="C1677" s="11"/>
      <c r="F1677" s="1"/>
    </row>
    <row r="1678" spans="2:6" ht="12.75">
      <c r="B1678" s="11"/>
      <c r="C1678" s="11"/>
      <c r="F1678" s="1"/>
    </row>
    <row r="1679" spans="2:6" ht="12.75">
      <c r="B1679" s="11"/>
      <c r="C1679" s="11"/>
      <c r="F1679" s="1"/>
    </row>
    <row r="1680" spans="2:6" ht="12.75">
      <c r="B1680" s="11"/>
      <c r="C1680" s="11"/>
      <c r="F1680" s="1"/>
    </row>
    <row r="1681" spans="2:6" ht="12.75">
      <c r="B1681" s="11"/>
      <c r="C1681" s="11"/>
      <c r="F1681" s="1"/>
    </row>
    <row r="1682" spans="2:6" ht="12.75">
      <c r="B1682" s="11"/>
      <c r="C1682" s="11"/>
      <c r="F1682" s="1"/>
    </row>
    <row r="1683" spans="2:6" ht="12.75">
      <c r="B1683" s="11"/>
      <c r="C1683" s="11"/>
      <c r="F1683" s="1"/>
    </row>
    <row r="1684" spans="2:6" ht="12.75">
      <c r="B1684" s="11"/>
      <c r="C1684" s="11"/>
      <c r="F1684" s="1"/>
    </row>
    <row r="1685" spans="2:6" ht="12.75">
      <c r="B1685" s="11"/>
      <c r="C1685" s="11"/>
      <c r="F1685" s="1"/>
    </row>
    <row r="1686" spans="2:6" ht="12.75">
      <c r="B1686" s="11"/>
      <c r="C1686" s="11"/>
      <c r="F1686" s="1"/>
    </row>
    <row r="1687" spans="2:6" ht="12.75">
      <c r="B1687" s="11"/>
      <c r="C1687" s="11"/>
      <c r="F1687" s="1"/>
    </row>
    <row r="1688" spans="2:6" ht="12.75">
      <c r="B1688" s="11"/>
      <c r="C1688" s="11"/>
      <c r="F1688" s="1"/>
    </row>
    <row r="1689" spans="2:6" ht="12.75">
      <c r="B1689" s="11"/>
      <c r="C1689" s="11"/>
      <c r="F1689" s="1"/>
    </row>
    <row r="1690" spans="2:6" ht="12.75">
      <c r="B1690" s="11"/>
      <c r="C1690" s="11"/>
      <c r="F1690" s="1"/>
    </row>
    <row r="1691" spans="2:6" ht="12.75">
      <c r="B1691" s="11"/>
      <c r="C1691" s="11"/>
      <c r="F1691" s="1"/>
    </row>
    <row r="1692" spans="2:6" ht="12.75">
      <c r="B1692" s="11"/>
      <c r="C1692" s="11"/>
      <c r="F1692" s="1"/>
    </row>
    <row r="1693" spans="2:6" ht="12.75">
      <c r="B1693" s="11"/>
      <c r="C1693" s="11"/>
      <c r="F1693" s="1"/>
    </row>
    <row r="1694" spans="2:6" ht="12.75">
      <c r="B1694" s="11"/>
      <c r="C1694" s="11"/>
      <c r="F1694" s="1"/>
    </row>
    <row r="1695" spans="2:6" ht="12.75">
      <c r="B1695" s="11"/>
      <c r="C1695" s="11"/>
      <c r="F1695" s="1"/>
    </row>
    <row r="1696" spans="2:6" ht="12.75">
      <c r="B1696" s="11"/>
      <c r="C1696" s="11"/>
      <c r="F1696" s="1"/>
    </row>
    <row r="1697" spans="2:6" ht="12.75">
      <c r="B1697" s="11"/>
      <c r="C1697" s="11"/>
      <c r="F1697" s="1"/>
    </row>
    <row r="1698" spans="2:6" ht="12.75">
      <c r="B1698" s="11"/>
      <c r="C1698" s="11"/>
      <c r="F1698" s="1"/>
    </row>
    <row r="1699" spans="2:6" ht="12.75">
      <c r="B1699" s="11"/>
      <c r="C1699" s="11"/>
      <c r="F1699" s="1"/>
    </row>
    <row r="1700" spans="2:6" ht="12.75">
      <c r="B1700" s="11"/>
      <c r="C1700" s="11"/>
      <c r="F1700" s="1"/>
    </row>
    <row r="1701" spans="2:6" ht="12.75">
      <c r="B1701" s="11"/>
      <c r="C1701" s="11"/>
      <c r="F1701" s="1"/>
    </row>
    <row r="1702" spans="2:6" ht="12.75">
      <c r="B1702" s="11"/>
      <c r="C1702" s="11"/>
      <c r="F1702" s="1"/>
    </row>
    <row r="1703" spans="2:6" ht="12.75">
      <c r="B1703" s="11"/>
      <c r="C1703" s="11"/>
      <c r="F1703" s="1"/>
    </row>
    <row r="1704" spans="2:6" ht="12.75">
      <c r="B1704" s="11"/>
      <c r="C1704" s="11"/>
      <c r="F1704" s="1"/>
    </row>
    <row r="1705" spans="2:6" ht="12.75">
      <c r="B1705" s="11"/>
      <c r="C1705" s="11"/>
      <c r="F1705" s="1"/>
    </row>
    <row r="1706" spans="2:6" ht="12.75">
      <c r="B1706" s="11"/>
      <c r="C1706" s="11"/>
      <c r="F1706" s="1"/>
    </row>
    <row r="1707" spans="2:6" ht="12.75">
      <c r="B1707" s="11"/>
      <c r="C1707" s="11"/>
      <c r="F1707" s="1"/>
    </row>
    <row r="1708" spans="2:6" ht="12.75">
      <c r="B1708" s="11"/>
      <c r="C1708" s="11"/>
      <c r="F1708" s="1"/>
    </row>
    <row r="1709" spans="2:6" ht="12.75">
      <c r="B1709" s="11"/>
      <c r="C1709" s="11"/>
      <c r="F1709" s="1"/>
    </row>
    <row r="1710" spans="2:6" ht="12.75">
      <c r="B1710" s="11"/>
      <c r="C1710" s="11"/>
      <c r="F1710" s="1"/>
    </row>
    <row r="1711" spans="2:6" ht="12.75">
      <c r="B1711" s="11"/>
      <c r="C1711" s="11"/>
      <c r="F1711" s="1"/>
    </row>
    <row r="1712" spans="2:6" ht="12.75">
      <c r="B1712" s="11"/>
      <c r="C1712" s="11"/>
      <c r="F1712" s="1"/>
    </row>
    <row r="1713" spans="2:3" ht="12.75">
      <c r="B1713" s="11"/>
      <c r="C1713" s="11"/>
    </row>
    <row r="1714" spans="2:3" ht="12.75">
      <c r="B1714" s="11"/>
      <c r="C1714" s="11"/>
    </row>
    <row r="1715" spans="2:3" ht="12.75">
      <c r="B1715" s="11"/>
      <c r="C1715" s="11"/>
    </row>
    <row r="1716" spans="2:3" ht="12.75">
      <c r="B1716" s="11"/>
      <c r="C1716" s="11"/>
    </row>
    <row r="1717" spans="2:3" ht="12.75">
      <c r="B1717" s="11"/>
      <c r="C1717" s="11"/>
    </row>
    <row r="1718" spans="2:3" ht="12.75">
      <c r="B1718" s="11"/>
      <c r="C1718" s="11"/>
    </row>
    <row r="1719" spans="2:3" ht="12.75">
      <c r="B1719" s="11"/>
      <c r="C1719" s="11"/>
    </row>
    <row r="1720" spans="2:3" ht="12.75">
      <c r="B1720" s="11"/>
      <c r="C1720" s="11"/>
    </row>
    <row r="1721" spans="2:3" ht="12.75">
      <c r="B1721" s="11"/>
      <c r="C1721" s="11"/>
    </row>
    <row r="1722" spans="2:3" ht="12.75">
      <c r="B1722" s="11"/>
      <c r="C1722" s="11"/>
    </row>
    <row r="1723" spans="2:3" ht="12.75">
      <c r="B1723" s="11"/>
      <c r="C1723" s="11"/>
    </row>
    <row r="1724" spans="2:3" ht="12.75">
      <c r="B1724" s="11"/>
      <c r="C1724" s="11"/>
    </row>
    <row r="1725" spans="2:3" ht="12.75">
      <c r="B1725" s="11"/>
      <c r="C1725" s="11"/>
    </row>
    <row r="1726" spans="2:3" ht="12.75">
      <c r="B1726" s="11"/>
      <c r="C1726" s="11"/>
    </row>
    <row r="1727" spans="2:3" ht="12.75">
      <c r="B1727" s="11"/>
      <c r="C1727" s="11"/>
    </row>
    <row r="1728" spans="2:3" ht="12.75">
      <c r="B1728" s="11"/>
      <c r="C1728" s="11"/>
    </row>
    <row r="1729" spans="2:3" ht="12.75">
      <c r="B1729" s="11"/>
      <c r="C1729" s="11"/>
    </row>
    <row r="1730" spans="2:3" ht="12.75">
      <c r="B1730" s="11"/>
      <c r="C1730" s="11"/>
    </row>
    <row r="1731" spans="2:3" ht="12.75">
      <c r="B1731" s="11"/>
      <c r="C1731" s="11"/>
    </row>
    <row r="1732" spans="2:3" ht="12.75">
      <c r="B1732" s="11"/>
      <c r="C1732" s="11"/>
    </row>
    <row r="1733" spans="2:3" ht="12.75">
      <c r="B1733" s="11"/>
      <c r="C1733" s="11"/>
    </row>
    <row r="1734" spans="2:3" ht="12.75">
      <c r="B1734" s="11"/>
      <c r="C1734" s="11"/>
    </row>
    <row r="1735" spans="2:3" ht="12.75">
      <c r="B1735" s="11"/>
      <c r="C1735" s="11"/>
    </row>
    <row r="1736" spans="2:3" ht="12.75">
      <c r="B1736" s="11"/>
      <c r="C1736" s="11"/>
    </row>
    <row r="1737" spans="2:3" ht="12.75">
      <c r="B1737" s="11"/>
      <c r="C1737" s="11"/>
    </row>
    <row r="1738" spans="2:3" ht="12.75">
      <c r="B1738" s="11"/>
      <c r="C1738" s="11"/>
    </row>
    <row r="1739" spans="2:3" ht="12.75">
      <c r="B1739" s="11"/>
      <c r="C1739" s="11"/>
    </row>
    <row r="1740" spans="2:3" ht="12.75">
      <c r="B1740" s="11"/>
      <c r="C1740" s="11"/>
    </row>
    <row r="1741" spans="2:3" ht="12.75">
      <c r="B1741" s="11"/>
      <c r="C1741" s="11"/>
    </row>
    <row r="1742" spans="2:3" ht="12.75">
      <c r="B1742" s="11"/>
      <c r="C1742" s="11"/>
    </row>
    <row r="1743" spans="2:3" ht="12.75">
      <c r="B1743" s="11"/>
      <c r="C1743" s="11"/>
    </row>
    <row r="1744" spans="2:3" ht="12.75">
      <c r="B1744" s="11"/>
      <c r="C1744" s="11"/>
    </row>
    <row r="1745" spans="2:3" ht="12.75">
      <c r="B1745" s="11"/>
      <c r="C1745" s="11"/>
    </row>
    <row r="1746" spans="2:3" ht="12.75">
      <c r="B1746" s="11"/>
      <c r="C1746" s="11"/>
    </row>
    <row r="1747" spans="2:3" ht="12.75">
      <c r="B1747" s="11"/>
      <c r="C1747" s="11"/>
    </row>
    <row r="1748" spans="2:3" ht="12.75">
      <c r="B1748" s="11"/>
      <c r="C1748" s="11"/>
    </row>
    <row r="1749" spans="2:3" ht="12.75">
      <c r="B1749" s="11"/>
      <c r="C1749" s="11"/>
    </row>
    <row r="1750" spans="2:3" ht="12.75">
      <c r="B1750" s="11"/>
      <c r="C1750" s="11"/>
    </row>
    <row r="1751" spans="2:3" ht="12.75">
      <c r="B1751" s="11"/>
      <c r="C1751" s="11"/>
    </row>
    <row r="1752" spans="2:3" ht="12.75">
      <c r="B1752" s="11"/>
      <c r="C1752" s="11"/>
    </row>
    <row r="1753" spans="2:3" ht="12.75">
      <c r="B1753" s="11"/>
      <c r="C1753" s="11"/>
    </row>
    <row r="1754" spans="2:3" ht="12.75">
      <c r="B1754" s="11"/>
      <c r="C1754" s="11"/>
    </row>
    <row r="1755" spans="2:3" ht="12.75">
      <c r="B1755" s="11"/>
      <c r="C1755" s="11"/>
    </row>
    <row r="1756" spans="2:3" ht="12.75">
      <c r="B1756" s="11"/>
      <c r="C1756" s="11"/>
    </row>
    <row r="1757" spans="2:3" ht="12.75">
      <c r="B1757" s="11"/>
      <c r="C1757" s="11"/>
    </row>
    <row r="1758" spans="2:3" ht="12.75">
      <c r="B1758" s="11"/>
      <c r="C1758" s="11"/>
    </row>
    <row r="1759" spans="2:3" ht="12.75">
      <c r="B1759" s="11"/>
      <c r="C1759" s="11"/>
    </row>
    <row r="1760" spans="2:3" ht="12.75">
      <c r="B1760" s="11"/>
      <c r="C1760" s="11"/>
    </row>
    <row r="1761" spans="2:3" ht="12.75">
      <c r="B1761" s="11"/>
      <c r="C1761" s="11"/>
    </row>
    <row r="1762" spans="2:3" ht="12.75">
      <c r="B1762" s="11"/>
      <c r="C1762" s="11"/>
    </row>
    <row r="1763" spans="2:3" ht="12.75">
      <c r="B1763" s="11"/>
      <c r="C1763" s="11"/>
    </row>
    <row r="1764" spans="2:3" ht="12.75">
      <c r="B1764" s="11"/>
      <c r="C1764" s="11"/>
    </row>
    <row r="1765" spans="2:3" ht="12.75">
      <c r="B1765" s="11"/>
      <c r="C1765" s="11"/>
    </row>
    <row r="1766" spans="2:3" ht="12.75">
      <c r="B1766" s="11"/>
      <c r="C1766" s="11"/>
    </row>
    <row r="1767" spans="2:3" ht="12.75">
      <c r="B1767" s="11"/>
      <c r="C1767" s="11"/>
    </row>
    <row r="1768" spans="2:3" ht="12.75">
      <c r="B1768" s="11"/>
      <c r="C1768" s="11"/>
    </row>
    <row r="1769" spans="2:3" ht="12.75">
      <c r="B1769" s="11"/>
      <c r="C1769" s="11"/>
    </row>
    <row r="1770" spans="2:3" ht="12.75">
      <c r="B1770" s="11"/>
      <c r="C1770" s="11"/>
    </row>
    <row r="1771" spans="2:3" ht="12.75">
      <c r="B1771" s="11"/>
      <c r="C1771" s="11"/>
    </row>
    <row r="1772" spans="2:3" ht="12.75">
      <c r="B1772" s="11"/>
      <c r="C1772" s="11"/>
    </row>
    <row r="1773" spans="2:3" ht="12.75">
      <c r="B1773" s="11"/>
      <c r="C1773" s="11"/>
    </row>
    <row r="1774" spans="2:3" ht="12.75">
      <c r="B1774" s="11"/>
      <c r="C1774" s="11"/>
    </row>
    <row r="1775" spans="2:3" ht="12.75">
      <c r="B1775" s="11"/>
      <c r="C1775" s="11"/>
    </row>
    <row r="1776" spans="2:3" ht="12.75">
      <c r="B1776" s="11"/>
      <c r="C1776" s="11"/>
    </row>
    <row r="1777" spans="2:3" ht="12.75">
      <c r="B1777" s="11"/>
      <c r="C1777" s="11"/>
    </row>
    <row r="1778" spans="2:3" ht="12.75">
      <c r="B1778" s="11"/>
      <c r="C1778" s="11"/>
    </row>
    <row r="1779" spans="2:3" ht="12.75">
      <c r="B1779" s="11"/>
      <c r="C1779" s="11"/>
    </row>
    <row r="1780" spans="2:3" ht="12.75">
      <c r="B1780" s="11"/>
      <c r="C1780" s="11"/>
    </row>
    <row r="1781" spans="2:3" ht="12.75">
      <c r="B1781" s="11"/>
      <c r="C1781" s="11"/>
    </row>
    <row r="1782" spans="2:3" ht="12.75">
      <c r="B1782" s="11"/>
      <c r="C1782" s="11"/>
    </row>
    <row r="1783" spans="2:3" ht="12.75">
      <c r="B1783" s="11"/>
      <c r="C1783" s="11"/>
    </row>
    <row r="1784" spans="2:3" ht="12.75">
      <c r="B1784" s="11"/>
      <c r="C1784" s="11"/>
    </row>
    <row r="1785" spans="2:3" ht="12.75">
      <c r="B1785" s="11"/>
      <c r="C1785" s="11"/>
    </row>
    <row r="1786" spans="2:3" ht="12.75">
      <c r="B1786" s="11"/>
      <c r="C1786" s="11"/>
    </row>
    <row r="1787" spans="2:3" ht="12.75">
      <c r="B1787" s="11"/>
      <c r="C1787" s="11"/>
    </row>
    <row r="1788" spans="2:3" ht="12.75">
      <c r="B1788" s="11"/>
      <c r="C1788" s="11"/>
    </row>
    <row r="1789" spans="2:3" ht="12.75">
      <c r="B1789" s="11"/>
      <c r="C1789" s="11"/>
    </row>
    <row r="1790" spans="2:3" ht="12.75">
      <c r="B1790" s="11"/>
      <c r="C1790" s="11"/>
    </row>
    <row r="1791" spans="2:3" ht="12.75">
      <c r="B1791" s="11"/>
      <c r="C1791" s="11"/>
    </row>
    <row r="1792" spans="2:3" ht="12.75">
      <c r="B1792" s="11"/>
      <c r="C1792" s="11"/>
    </row>
    <row r="1793" spans="2:3" ht="12.75">
      <c r="B1793" s="11"/>
      <c r="C1793" s="11"/>
    </row>
    <row r="1794" spans="2:3" ht="12.75">
      <c r="B1794" s="11"/>
      <c r="C1794" s="11"/>
    </row>
    <row r="1795" spans="2:3" ht="12.75">
      <c r="B1795" s="11"/>
      <c r="C1795" s="11"/>
    </row>
    <row r="1796" spans="2:3" ht="12.75">
      <c r="B1796" s="11"/>
      <c r="C1796" s="11"/>
    </row>
    <row r="1797" spans="2:3" ht="12.75">
      <c r="B1797" s="11"/>
      <c r="C1797" s="11"/>
    </row>
    <row r="1798" spans="2:3" ht="12.75">
      <c r="B1798" s="11"/>
      <c r="C1798" s="11"/>
    </row>
    <row r="1799" spans="2:3" ht="12.75">
      <c r="B1799" s="11"/>
      <c r="C1799" s="11"/>
    </row>
    <row r="1800" spans="2:3" ht="12.75">
      <c r="B1800" s="11"/>
      <c r="C1800" s="11"/>
    </row>
    <row r="1801" spans="2:3" ht="12.75">
      <c r="B1801" s="11"/>
      <c r="C1801" s="11"/>
    </row>
    <row r="1802" spans="2:3" ht="12.75">
      <c r="B1802" s="11"/>
      <c r="C1802" s="11"/>
    </row>
    <row r="1803" spans="2:3" ht="12.75">
      <c r="B1803" s="11"/>
      <c r="C1803" s="11"/>
    </row>
    <row r="1804" spans="2:3" ht="12.75">
      <c r="B1804" s="11"/>
      <c r="C1804" s="11"/>
    </row>
    <row r="1805" spans="2:3" ht="12.75">
      <c r="B1805" s="11"/>
      <c r="C1805" s="11"/>
    </row>
    <row r="1806" spans="2:3" ht="12.75">
      <c r="B1806" s="11"/>
      <c r="C1806" s="11"/>
    </row>
    <row r="1807" spans="2:3" ht="12.75">
      <c r="B1807" s="11"/>
      <c r="C1807" s="11"/>
    </row>
    <row r="1808" spans="2:3" ht="12.75">
      <c r="B1808" s="11"/>
      <c r="C1808" s="11"/>
    </row>
    <row r="1809" spans="2:3" ht="12.75">
      <c r="B1809" s="11"/>
      <c r="C1809" s="11"/>
    </row>
    <row r="1810" spans="2:3" ht="12.75">
      <c r="B1810" s="11"/>
      <c r="C1810" s="11"/>
    </row>
    <row r="1811" spans="2:3" ht="12.75">
      <c r="B1811" s="11"/>
      <c r="C1811" s="11"/>
    </row>
    <row r="1812" spans="2:3" ht="12.75">
      <c r="B1812" s="11"/>
      <c r="C1812" s="11"/>
    </row>
    <row r="1813" spans="2:3" ht="12.75">
      <c r="B1813" s="11"/>
      <c r="C1813" s="11"/>
    </row>
    <row r="1814" spans="2:3" ht="12.75">
      <c r="B1814" s="11"/>
      <c r="C1814" s="11"/>
    </row>
    <row r="1815" spans="2:3" ht="12.75">
      <c r="B1815" s="11"/>
      <c r="C1815" s="11"/>
    </row>
    <row r="1816" spans="2:3" ht="12.75">
      <c r="B1816" s="11"/>
      <c r="C1816" s="11"/>
    </row>
    <row r="1817" spans="2:3" ht="12.75">
      <c r="B1817" s="11"/>
      <c r="C1817" s="11"/>
    </row>
    <row r="1818" spans="2:3" ht="12.75">
      <c r="B1818" s="11"/>
      <c r="C1818" s="11"/>
    </row>
    <row r="1819" spans="2:3" ht="12.75">
      <c r="B1819" s="11"/>
      <c r="C1819" s="11"/>
    </row>
    <row r="1820" spans="2:3" ht="12.75">
      <c r="B1820" s="11"/>
      <c r="C1820" s="11"/>
    </row>
    <row r="1821" spans="2:3" ht="12.75">
      <c r="B1821" s="11"/>
      <c r="C1821" s="11"/>
    </row>
    <row r="1822" spans="2:3" ht="12.75">
      <c r="B1822" s="11"/>
      <c r="C1822" s="11"/>
    </row>
    <row r="1823" spans="2:3" ht="12.75">
      <c r="B1823" s="11"/>
      <c r="C1823" s="11"/>
    </row>
    <row r="1824" spans="2:3" ht="12.75">
      <c r="B1824" s="11"/>
      <c r="C1824" s="11"/>
    </row>
    <row r="1825" spans="2:3" ht="12.75">
      <c r="B1825" s="11"/>
      <c r="C1825" s="11"/>
    </row>
    <row r="1826" spans="2:3" ht="12.75">
      <c r="B1826" s="11"/>
      <c r="C1826" s="11"/>
    </row>
    <row r="1827" spans="2:3" ht="12.75">
      <c r="B1827" s="11"/>
      <c r="C1827" s="11"/>
    </row>
    <row r="1828" spans="2:3" ht="12.75">
      <c r="B1828" s="11"/>
      <c r="C1828" s="11"/>
    </row>
    <row r="1829" spans="2:3" ht="12.75">
      <c r="B1829" s="11"/>
      <c r="C1829" s="11"/>
    </row>
    <row r="1830" spans="2:3" ht="12.75">
      <c r="B1830" s="11"/>
      <c r="C1830" s="11"/>
    </row>
    <row r="1831" spans="2:3" ht="12.75">
      <c r="B1831" s="11"/>
      <c r="C1831" s="11"/>
    </row>
    <row r="1832" spans="2:3" ht="12.75">
      <c r="B1832" s="11"/>
      <c r="C1832" s="11"/>
    </row>
    <row r="1833" spans="2:3" ht="12.75">
      <c r="B1833" s="11"/>
      <c r="C1833" s="11"/>
    </row>
    <row r="1834" spans="2:3" ht="12.75">
      <c r="B1834" s="11"/>
      <c r="C1834" s="11"/>
    </row>
    <row r="1835" spans="2:3" ht="12.75">
      <c r="B1835" s="11"/>
      <c r="C1835" s="11"/>
    </row>
    <row r="1836" spans="2:3" ht="12.75">
      <c r="B1836" s="11"/>
      <c r="C1836" s="11"/>
    </row>
    <row r="1837" spans="2:3" ht="12.75">
      <c r="B1837" s="11"/>
      <c r="C1837" s="11"/>
    </row>
    <row r="1838" spans="2:3" ht="12.75">
      <c r="B1838" s="11"/>
      <c r="C1838" s="11"/>
    </row>
    <row r="1839" spans="2:3" ht="12.75">
      <c r="B1839" s="11"/>
      <c r="C1839" s="11"/>
    </row>
    <row r="1840" spans="2:3" ht="12.75">
      <c r="B1840" s="11"/>
      <c r="C1840" s="11"/>
    </row>
    <row r="1841" spans="2:3" ht="12.75">
      <c r="B1841" s="11"/>
      <c r="C1841" s="11"/>
    </row>
    <row r="1842" spans="2:3" ht="12.75">
      <c r="B1842" s="11"/>
      <c r="C1842" s="11"/>
    </row>
    <row r="1843" spans="2:3" ht="12.75">
      <c r="B1843" s="11"/>
      <c r="C1843" s="11"/>
    </row>
    <row r="1844" spans="2:3" ht="12.75">
      <c r="B1844" s="11"/>
      <c r="C1844" s="11"/>
    </row>
    <row r="1845" spans="2:3" ht="12.75">
      <c r="B1845" s="11"/>
      <c r="C1845" s="11"/>
    </row>
    <row r="1846" spans="2:3" ht="12.75">
      <c r="B1846" s="11"/>
      <c r="C1846" s="11"/>
    </row>
    <row r="1847" spans="2:3" ht="12.75">
      <c r="B1847" s="11"/>
      <c r="C1847" s="11"/>
    </row>
    <row r="1848" spans="2:3" ht="12.75">
      <c r="B1848" s="11"/>
      <c r="C1848" s="11"/>
    </row>
    <row r="1849" spans="2:3" ht="12.75">
      <c r="B1849" s="11"/>
      <c r="C1849" s="11"/>
    </row>
    <row r="1850" spans="2:3" ht="12.75">
      <c r="B1850" s="11"/>
      <c r="C1850" s="11"/>
    </row>
    <row r="1851" spans="2:3" ht="12.75">
      <c r="B1851" s="11"/>
      <c r="C1851" s="11"/>
    </row>
    <row r="1852" spans="2:3" ht="12.75">
      <c r="B1852" s="11"/>
      <c r="C1852" s="11"/>
    </row>
    <row r="1853" spans="2:3" ht="12.75">
      <c r="B1853" s="11"/>
      <c r="C1853" s="11"/>
    </row>
    <row r="1854" spans="2:3" ht="12.75">
      <c r="B1854" s="11"/>
      <c r="C1854" s="11"/>
    </row>
    <row r="1855" spans="2:3" ht="12.75">
      <c r="B1855" s="11"/>
      <c r="C1855" s="11"/>
    </row>
    <row r="1856" spans="2:3" ht="12.75">
      <c r="B1856" s="11"/>
      <c r="C1856" s="11"/>
    </row>
    <row r="1857" spans="2:3" ht="12.75">
      <c r="B1857" s="11"/>
      <c r="C1857" s="11"/>
    </row>
    <row r="1858" spans="2:3" ht="12.75">
      <c r="B1858" s="11"/>
      <c r="C1858" s="11"/>
    </row>
    <row r="1859" spans="2:3" ht="12.75">
      <c r="B1859" s="11"/>
      <c r="C1859" s="11"/>
    </row>
    <row r="1860" spans="2:3" ht="12.75">
      <c r="B1860" s="11"/>
      <c r="C1860" s="11"/>
    </row>
    <row r="1861" spans="2:3" ht="12.75">
      <c r="B1861" s="11"/>
      <c r="C1861" s="11"/>
    </row>
    <row r="1862" spans="2:3" ht="12.75">
      <c r="B1862" s="11"/>
      <c r="C1862" s="11"/>
    </row>
    <row r="1863" spans="2:3" ht="12.75">
      <c r="B1863" s="11"/>
      <c r="C1863" s="11"/>
    </row>
    <row r="1864" spans="2:3" ht="12.75">
      <c r="B1864" s="11"/>
      <c r="C1864" s="11"/>
    </row>
    <row r="1865" spans="2:3" ht="12.75">
      <c r="B1865" s="11"/>
      <c r="C1865" s="11"/>
    </row>
    <row r="1866" spans="2:3" ht="12.75">
      <c r="B1866" s="11"/>
      <c r="C1866" s="11"/>
    </row>
    <row r="1867" spans="2:3" ht="12.75">
      <c r="B1867" s="11"/>
      <c r="C1867" s="11"/>
    </row>
    <row r="1868" spans="2:3" ht="12.75">
      <c r="B1868" s="11"/>
      <c r="C1868" s="11"/>
    </row>
    <row r="1869" spans="2:3" ht="12.75">
      <c r="B1869" s="11"/>
      <c r="C1869" s="11"/>
    </row>
    <row r="1870" spans="2:3" ht="12.75">
      <c r="B1870" s="11"/>
      <c r="C1870" s="11"/>
    </row>
    <row r="1871" spans="2:3" ht="12.75">
      <c r="B1871" s="11"/>
      <c r="C1871" s="11"/>
    </row>
    <row r="1872" spans="2:3" ht="12.75">
      <c r="B1872" s="11"/>
      <c r="C1872" s="11"/>
    </row>
    <row r="1873" spans="2:3" ht="12.75">
      <c r="B1873" s="11"/>
      <c r="C1873" s="11"/>
    </row>
    <row r="1874" spans="2:3" ht="12.75">
      <c r="B1874" s="11"/>
      <c r="C1874" s="11"/>
    </row>
    <row r="1875" spans="2:3" ht="12.75">
      <c r="B1875" s="11"/>
      <c r="C1875" s="11"/>
    </row>
    <row r="1876" spans="2:3" ht="12.75">
      <c r="B1876" s="11"/>
      <c r="C1876" s="11"/>
    </row>
    <row r="1877" spans="2:3" ht="12.75">
      <c r="B1877" s="11"/>
      <c r="C1877" s="11"/>
    </row>
    <row r="1878" spans="2:3" ht="12.75">
      <c r="B1878" s="11"/>
      <c r="C1878" s="11"/>
    </row>
    <row r="1879" spans="2:3" ht="12.75">
      <c r="B1879" s="11"/>
      <c r="C1879" s="11"/>
    </row>
    <row r="1880" spans="2:3" ht="12.75">
      <c r="B1880" s="11"/>
      <c r="C1880" s="11"/>
    </row>
    <row r="1881" spans="2:3" ht="12.75">
      <c r="B1881" s="11"/>
      <c r="C1881" s="11"/>
    </row>
    <row r="1882" spans="2:3" ht="12.75">
      <c r="B1882" s="11"/>
      <c r="C1882" s="11"/>
    </row>
    <row r="1883" spans="2:3" ht="12.75">
      <c r="B1883" s="11"/>
      <c r="C1883" s="11"/>
    </row>
    <row r="1884" spans="2:3" ht="12.75">
      <c r="B1884" s="11"/>
      <c r="C1884" s="11"/>
    </row>
    <row r="1885" spans="2:3" ht="12.75">
      <c r="B1885" s="11"/>
      <c r="C1885" s="11"/>
    </row>
    <row r="1886" spans="2:3" ht="12.75">
      <c r="B1886" s="11"/>
      <c r="C1886" s="11"/>
    </row>
    <row r="1887" spans="2:3" ht="12.75">
      <c r="B1887" s="11"/>
      <c r="C1887" s="11"/>
    </row>
    <row r="1888" spans="2:3" ht="12.75">
      <c r="B1888" s="11"/>
      <c r="C1888" s="11"/>
    </row>
    <row r="1889" spans="2:3" ht="12.75">
      <c r="B1889" s="11"/>
      <c r="C1889" s="11"/>
    </row>
    <row r="1890" spans="2:3" ht="12.75">
      <c r="B1890" s="11"/>
      <c r="C1890" s="11"/>
    </row>
    <row r="1891" spans="2:3" ht="12.75">
      <c r="B1891" s="11"/>
      <c r="C1891" s="11"/>
    </row>
    <row r="1892" spans="2:3" ht="12.75">
      <c r="B1892" s="11"/>
      <c r="C1892" s="11"/>
    </row>
    <row r="1893" spans="2:3" ht="12.75">
      <c r="B1893" s="11"/>
      <c r="C1893" s="11"/>
    </row>
    <row r="1894" spans="2:3" ht="12.75">
      <c r="B1894" s="11"/>
      <c r="C1894" s="11"/>
    </row>
    <row r="1895" spans="2:3" ht="12.75">
      <c r="B1895" s="11"/>
      <c r="C1895" s="11"/>
    </row>
    <row r="1896" spans="2:3" ht="12.75">
      <c r="B1896" s="11"/>
      <c r="C1896" s="11"/>
    </row>
    <row r="1897" spans="2:3" ht="12.75">
      <c r="B1897" s="11"/>
      <c r="C1897" s="11"/>
    </row>
    <row r="1898" spans="2:3" ht="12.75">
      <c r="B1898" s="11"/>
      <c r="C1898" s="11"/>
    </row>
    <row r="1899" spans="2:3" ht="12.75">
      <c r="B1899" s="11"/>
      <c r="C1899" s="11"/>
    </row>
    <row r="1900" spans="2:3" ht="12.75">
      <c r="B1900" s="11"/>
      <c r="C1900" s="11"/>
    </row>
    <row r="1901" spans="2:3" ht="12.75">
      <c r="B1901" s="11"/>
      <c r="C1901" s="11"/>
    </row>
    <row r="1902" spans="2:3" ht="12.75">
      <c r="B1902" s="11"/>
      <c r="C1902" s="11"/>
    </row>
    <row r="1903" spans="2:3" ht="12.75">
      <c r="B1903" s="11"/>
      <c r="C1903" s="11"/>
    </row>
    <row r="1904" spans="2:3" ht="12.75">
      <c r="B1904" s="11"/>
      <c r="C1904" s="11"/>
    </row>
    <row r="1905" spans="2:3" ht="12.75">
      <c r="B1905" s="11"/>
      <c r="C1905" s="11"/>
    </row>
    <row r="1906" spans="2:3" ht="12.75">
      <c r="B1906" s="11"/>
      <c r="C1906" s="11"/>
    </row>
    <row r="1907" spans="2:3" ht="12.75">
      <c r="B1907" s="11"/>
      <c r="C1907" s="11"/>
    </row>
    <row r="1908" spans="2:3" ht="12.75">
      <c r="B1908" s="11"/>
      <c r="C1908" s="11"/>
    </row>
    <row r="1909" spans="2:3" ht="12.75">
      <c r="B1909" s="11"/>
      <c r="C1909" s="11"/>
    </row>
    <row r="1910" spans="2:3" ht="12.75">
      <c r="B1910" s="11"/>
      <c r="C1910" s="11"/>
    </row>
    <row r="1911" spans="2:3" ht="12.75">
      <c r="B1911" s="11"/>
      <c r="C1911" s="11"/>
    </row>
    <row r="1912" spans="2:3" ht="12.75">
      <c r="B1912" s="11"/>
      <c r="C1912" s="11"/>
    </row>
    <row r="1913" spans="2:3" ht="12.75">
      <c r="B1913" s="11"/>
      <c r="C1913" s="11"/>
    </row>
    <row r="1914" spans="2:3" ht="12.75">
      <c r="B1914" s="11"/>
      <c r="C1914" s="11"/>
    </row>
    <row r="1915" spans="2:3" ht="12.75">
      <c r="B1915" s="11"/>
      <c r="C1915" s="11"/>
    </row>
    <row r="1916" spans="2:3" ht="12.75">
      <c r="B1916" s="11"/>
      <c r="C1916" s="11"/>
    </row>
    <row r="1917" spans="2:3" ht="12.75">
      <c r="B1917" s="11"/>
      <c r="C1917" s="11"/>
    </row>
    <row r="1918" spans="2:3" ht="12.75">
      <c r="B1918" s="11"/>
      <c r="C1918" s="11"/>
    </row>
    <row r="1919" spans="2:3" ht="12.75">
      <c r="B1919" s="11"/>
      <c r="C1919" s="11"/>
    </row>
    <row r="1920" spans="2:3" ht="12.75">
      <c r="B1920" s="11"/>
      <c r="C1920" s="11"/>
    </row>
    <row r="1921" spans="2:3" ht="12.75">
      <c r="B1921" s="11"/>
      <c r="C1921" s="11"/>
    </row>
    <row r="1922" spans="2:3" ht="12.75">
      <c r="B1922" s="11"/>
      <c r="C1922" s="11"/>
    </row>
    <row r="1923" spans="2:3" ht="12.75">
      <c r="B1923" s="11"/>
      <c r="C1923" s="11"/>
    </row>
    <row r="1924" spans="2:3" ht="12.75">
      <c r="B1924" s="11"/>
      <c r="C1924" s="11"/>
    </row>
    <row r="1925" spans="2:3" ht="12.75">
      <c r="B1925" s="11"/>
      <c r="C1925" s="11"/>
    </row>
    <row r="1926" spans="2:3" ht="12.75">
      <c r="B1926" s="11"/>
      <c r="C1926" s="11"/>
    </row>
    <row r="1927" spans="2:3" ht="12.75">
      <c r="B1927" s="11"/>
      <c r="C1927" s="11"/>
    </row>
    <row r="1928" spans="2:3" ht="12.75">
      <c r="B1928" s="11"/>
      <c r="C1928" s="11"/>
    </row>
    <row r="1929" spans="2:3" ht="12.75">
      <c r="B1929" s="11"/>
      <c r="C1929" s="11"/>
    </row>
    <row r="1930" spans="2:3" ht="12.75">
      <c r="B1930" s="11"/>
      <c r="C1930" s="11"/>
    </row>
    <row r="1931" spans="2:3" ht="12.75">
      <c r="B1931" s="11"/>
      <c r="C1931" s="11"/>
    </row>
    <row r="1932" spans="2:3" ht="12.75">
      <c r="B1932" s="11"/>
      <c r="C1932" s="11"/>
    </row>
    <row r="1933" spans="2:3" ht="12.75">
      <c r="B1933" s="11"/>
      <c r="C1933" s="11"/>
    </row>
    <row r="1934" spans="2:3" ht="12.75">
      <c r="B1934" s="11"/>
      <c r="C1934" s="11"/>
    </row>
    <row r="1935" spans="2:3" ht="12.75">
      <c r="B1935" s="11"/>
      <c r="C1935" s="11"/>
    </row>
    <row r="1936" spans="2:3" ht="12.75">
      <c r="B1936" s="11"/>
      <c r="C1936" s="11"/>
    </row>
    <row r="1937" spans="2:3" ht="12.75">
      <c r="B1937" s="11"/>
      <c r="C1937" s="11"/>
    </row>
    <row r="1938" spans="2:3" ht="12.75">
      <c r="B1938" s="11"/>
      <c r="C1938" s="11"/>
    </row>
    <row r="1939" spans="2:3" ht="12.75">
      <c r="B1939" s="11"/>
      <c r="C1939" s="11"/>
    </row>
    <row r="1940" spans="2:3" ht="12.75">
      <c r="B1940" s="11"/>
      <c r="C1940" s="11"/>
    </row>
    <row r="1941" spans="2:3" ht="12.75">
      <c r="B1941" s="11"/>
      <c r="C1941" s="11"/>
    </row>
    <row r="1942" spans="2:3" ht="12.75">
      <c r="B1942" s="11"/>
      <c r="C1942" s="11"/>
    </row>
    <row r="1943" spans="2:3" ht="12.75">
      <c r="B1943" s="11"/>
      <c r="C1943" s="11"/>
    </row>
    <row r="1944" spans="2:3" ht="12.75">
      <c r="B1944" s="11"/>
      <c r="C1944" s="11"/>
    </row>
    <row r="1945" spans="2:3" ht="12.75">
      <c r="B1945" s="11"/>
      <c r="C1945" s="11"/>
    </row>
    <row r="1946" spans="2:3" ht="12.75">
      <c r="B1946" s="11"/>
      <c r="C1946" s="11"/>
    </row>
    <row r="1947" spans="2:3" ht="12.75">
      <c r="B1947" s="11"/>
      <c r="C1947" s="11"/>
    </row>
    <row r="1948" spans="2:3" ht="12.75">
      <c r="B1948" s="11"/>
      <c r="C1948" s="11"/>
    </row>
    <row r="1949" spans="2:3" ht="12.75">
      <c r="B1949" s="11"/>
      <c r="C1949" s="11"/>
    </row>
    <row r="1950" spans="2:3" ht="12.75">
      <c r="B1950" s="11"/>
      <c r="C1950" s="11"/>
    </row>
    <row r="1951" spans="2:3" ht="12.75">
      <c r="B1951" s="11"/>
      <c r="C1951" s="11"/>
    </row>
    <row r="1952" spans="2:3" ht="12.75">
      <c r="B1952" s="11"/>
      <c r="C1952" s="11"/>
    </row>
    <row r="1953" spans="2:3" ht="12.75">
      <c r="B1953" s="11"/>
      <c r="C1953" s="11"/>
    </row>
    <row r="1954" spans="2:3" ht="12.75">
      <c r="B1954" s="11"/>
      <c r="C1954" s="11"/>
    </row>
    <row r="1955" spans="2:3" ht="12.75">
      <c r="B1955" s="11"/>
      <c r="C1955" s="11"/>
    </row>
    <row r="1956" spans="2:3" ht="12.75">
      <c r="B1956" s="11"/>
      <c r="C1956" s="11"/>
    </row>
    <row r="1957" spans="2:3" ht="12.75">
      <c r="B1957" s="11"/>
      <c r="C1957" s="11"/>
    </row>
    <row r="1958" spans="2:3" ht="12.75">
      <c r="B1958" s="11"/>
      <c r="C1958" s="11"/>
    </row>
    <row r="1959" spans="2:3" ht="12.75">
      <c r="B1959" s="11"/>
      <c r="C1959" s="11"/>
    </row>
    <row r="1960" spans="2:3" ht="12.75">
      <c r="B1960" s="11"/>
      <c r="C1960" s="11"/>
    </row>
    <row r="1961" spans="2:3" ht="12.75">
      <c r="B1961" s="11"/>
      <c r="C1961" s="11"/>
    </row>
    <row r="1962" spans="2:3" ht="12.75">
      <c r="B1962" s="11"/>
      <c r="C1962" s="11"/>
    </row>
    <row r="1963" spans="2:3" ht="12.75">
      <c r="B1963" s="11"/>
      <c r="C1963" s="11"/>
    </row>
    <row r="1964" spans="2:3" ht="12.75">
      <c r="B1964" s="11"/>
      <c r="C1964" s="11"/>
    </row>
    <row r="1965" spans="2:3" ht="12.75">
      <c r="B1965" s="11"/>
      <c r="C1965" s="11"/>
    </row>
    <row r="1966" spans="2:3" ht="12.75">
      <c r="B1966" s="11"/>
      <c r="C1966" s="11"/>
    </row>
    <row r="1967" spans="2:3" ht="12.75">
      <c r="B1967" s="11"/>
      <c r="C1967" s="11"/>
    </row>
    <row r="1968" spans="2:3" ht="12.75">
      <c r="B1968" s="11"/>
      <c r="C1968" s="11"/>
    </row>
    <row r="1969" spans="2:3" ht="12.75">
      <c r="B1969" s="11"/>
      <c r="C1969" s="11"/>
    </row>
    <row r="1970" spans="2:3" ht="12.75">
      <c r="B1970" s="11"/>
      <c r="C1970" s="11"/>
    </row>
    <row r="1971" spans="2:3" ht="12.75">
      <c r="B1971" s="11"/>
      <c r="C1971" s="11"/>
    </row>
    <row r="1972" spans="2:3" ht="12.75">
      <c r="B1972" s="11"/>
      <c r="C1972" s="11"/>
    </row>
    <row r="1973" spans="2:3" ht="12.75">
      <c r="B1973" s="11"/>
      <c r="C1973" s="11"/>
    </row>
    <row r="1974" spans="2:3" ht="12.75">
      <c r="B1974" s="11"/>
      <c r="C1974" s="11"/>
    </row>
    <row r="1975" spans="2:3" ht="12.75">
      <c r="B1975" s="11"/>
      <c r="C1975" s="11"/>
    </row>
    <row r="1976" spans="2:3" ht="12.75">
      <c r="B1976" s="11"/>
      <c r="C1976" s="11"/>
    </row>
    <row r="1977" spans="2:3" ht="12.75">
      <c r="B1977" s="11"/>
      <c r="C1977" s="11"/>
    </row>
    <row r="1978" spans="2:3" ht="12.75">
      <c r="B1978" s="11"/>
      <c r="C1978" s="11"/>
    </row>
    <row r="1979" spans="2:3" ht="12.75">
      <c r="B1979" s="11"/>
      <c r="C1979" s="11"/>
    </row>
    <row r="1980" spans="2:3" ht="12.75">
      <c r="B1980" s="11"/>
      <c r="C1980" s="11"/>
    </row>
    <row r="1981" spans="2:3" ht="12.75">
      <c r="B1981" s="11"/>
      <c r="C1981" s="11"/>
    </row>
    <row r="1982" spans="2:3" ht="12.75">
      <c r="B1982" s="11"/>
      <c r="C1982" s="11"/>
    </row>
    <row r="1983" spans="2:3" ht="12.75">
      <c r="B1983" s="11"/>
      <c r="C1983" s="11"/>
    </row>
    <row r="1984" spans="2:3" ht="12.75">
      <c r="B1984" s="11"/>
      <c r="C1984" s="11"/>
    </row>
    <row r="1985" spans="2:3" ht="12.75">
      <c r="B1985" s="11"/>
      <c r="C1985" s="11"/>
    </row>
    <row r="1986" spans="2:3" ht="12.75">
      <c r="B1986" s="11"/>
      <c r="C1986" s="11"/>
    </row>
    <row r="1987" spans="2:3" ht="12.75">
      <c r="B1987" s="11"/>
      <c r="C1987" s="11"/>
    </row>
    <row r="1988" spans="2:3" ht="12.75">
      <c r="B1988" s="11"/>
      <c r="C1988" s="11"/>
    </row>
    <row r="1989" spans="2:3" ht="12.75">
      <c r="B1989" s="11"/>
      <c r="C1989" s="11"/>
    </row>
    <row r="1990" spans="2:3" ht="12.75">
      <c r="B1990" s="11"/>
      <c r="C1990" s="11"/>
    </row>
    <row r="1991" spans="2:3" ht="12.75">
      <c r="B1991" s="11"/>
      <c r="C1991" s="11"/>
    </row>
    <row r="1992" spans="2:3" ht="12.75">
      <c r="B1992" s="11"/>
      <c r="C1992" s="11"/>
    </row>
    <row r="1993" spans="2:3" ht="12.75">
      <c r="B1993" s="11"/>
      <c r="C1993" s="11"/>
    </row>
    <row r="1994" spans="2:3" ht="12.75">
      <c r="B1994" s="11"/>
      <c r="C1994" s="11"/>
    </row>
    <row r="1995" spans="2:3" ht="12.75">
      <c r="B1995" s="11"/>
      <c r="C1995" s="11"/>
    </row>
    <row r="1996" spans="2:3" ht="12.75">
      <c r="B1996" s="11"/>
      <c r="C1996" s="11"/>
    </row>
    <row r="1997" spans="2:3" ht="12.75">
      <c r="B1997" s="11"/>
      <c r="C1997" s="11"/>
    </row>
    <row r="1998" spans="2:3" ht="12.75">
      <c r="B1998" s="11"/>
      <c r="C1998" s="11"/>
    </row>
    <row r="1999" spans="2:3" ht="12.75">
      <c r="B1999" s="11"/>
      <c r="C1999" s="11"/>
    </row>
    <row r="2000" spans="2:3" ht="12.75">
      <c r="B2000" s="11"/>
      <c r="C2000" s="11"/>
    </row>
    <row r="2001" spans="2:3" ht="12.75">
      <c r="B2001" s="11"/>
      <c r="C2001" s="11"/>
    </row>
    <row r="2002" spans="2:3" ht="12.75">
      <c r="B2002" s="11"/>
      <c r="C2002" s="11"/>
    </row>
    <row r="2003" spans="2:3" ht="12.75">
      <c r="B2003" s="11"/>
      <c r="C2003" s="11"/>
    </row>
    <row r="2004" spans="2:3" ht="12.75">
      <c r="B2004" s="11"/>
      <c r="C2004" s="11"/>
    </row>
    <row r="2005" spans="2:3" ht="12.75">
      <c r="B2005" s="11"/>
      <c r="C2005" s="11"/>
    </row>
    <row r="2006" spans="2:3" ht="12.75">
      <c r="B2006" s="11"/>
      <c r="C2006" s="11"/>
    </row>
    <row r="2007" spans="2:3" ht="12.75">
      <c r="B2007" s="11"/>
      <c r="C2007" s="11"/>
    </row>
    <row r="2008" spans="2:3" ht="12.75">
      <c r="B2008" s="11"/>
      <c r="C2008" s="11"/>
    </row>
    <row r="2009" spans="2:3" ht="12.75">
      <c r="B2009" s="11"/>
      <c r="C2009" s="11"/>
    </row>
    <row r="2010" spans="2:3" ht="12.75">
      <c r="B2010" s="11"/>
      <c r="C2010" s="11"/>
    </row>
    <row r="2011" spans="2:3" ht="12.75">
      <c r="B2011" s="11"/>
      <c r="C2011" s="11"/>
    </row>
    <row r="2012" spans="2:3" ht="12.75">
      <c r="B2012" s="11"/>
      <c r="C2012" s="11"/>
    </row>
    <row r="2013" spans="2:3" ht="12.75">
      <c r="B2013" s="11"/>
      <c r="C2013" s="11"/>
    </row>
    <row r="2014" spans="2:3" ht="12.75">
      <c r="B2014" s="11"/>
      <c r="C2014" s="11"/>
    </row>
    <row r="2015" spans="2:3" ht="12.75">
      <c r="B2015" s="11"/>
      <c r="C2015" s="11"/>
    </row>
    <row r="2016" spans="2:3" ht="12.75">
      <c r="B2016" s="11"/>
      <c r="C2016" s="11"/>
    </row>
    <row r="2017" spans="2:3" ht="12.75">
      <c r="B2017" s="11"/>
      <c r="C2017" s="11"/>
    </row>
    <row r="2018" spans="2:3" ht="12.75">
      <c r="B2018" s="11"/>
      <c r="C2018" s="11"/>
    </row>
    <row r="2019" spans="2:3" ht="12.75">
      <c r="B2019" s="11"/>
      <c r="C2019" s="11"/>
    </row>
    <row r="2020" spans="2:3" ht="12.75">
      <c r="B2020" s="11"/>
      <c r="C2020" s="11"/>
    </row>
    <row r="2021" spans="2:3" ht="12.75">
      <c r="B2021" s="11"/>
      <c r="C2021" s="11"/>
    </row>
    <row r="2022" spans="2:3" ht="12.75">
      <c r="B2022" s="11"/>
      <c r="C2022" s="11"/>
    </row>
    <row r="2023" spans="2:3" ht="12.75">
      <c r="B2023" s="11"/>
      <c r="C2023" s="11"/>
    </row>
    <row r="2024" spans="2:3" ht="12.75">
      <c r="B2024" s="11"/>
      <c r="C2024" s="11"/>
    </row>
    <row r="2025" spans="2:3" ht="12.75">
      <c r="B2025" s="11"/>
      <c r="C2025" s="11"/>
    </row>
    <row r="2026" spans="2:3" ht="12.75">
      <c r="B2026" s="11"/>
      <c r="C2026" s="11"/>
    </row>
    <row r="2027" spans="2:3" ht="12.75">
      <c r="B2027" s="11"/>
      <c r="C2027" s="11"/>
    </row>
    <row r="2028" spans="2:3" ht="12.75">
      <c r="B2028" s="11"/>
      <c r="C2028" s="11"/>
    </row>
    <row r="2029" spans="2:3" ht="12.75">
      <c r="B2029" s="11"/>
      <c r="C2029" s="11"/>
    </row>
    <row r="2030" spans="2:3" ht="12.75">
      <c r="B2030" s="11"/>
      <c r="C2030" s="11"/>
    </row>
    <row r="2031" spans="2:3" ht="12.75">
      <c r="B2031" s="11"/>
      <c r="C2031" s="11"/>
    </row>
    <row r="2032" spans="2:3" ht="12.75">
      <c r="B2032" s="11"/>
      <c r="C2032" s="11"/>
    </row>
    <row r="2033" spans="2:3" ht="12.75">
      <c r="B2033" s="11"/>
      <c r="C2033" s="11"/>
    </row>
    <row r="2034" spans="2:3" ht="12.75">
      <c r="B2034" s="11"/>
      <c r="C2034" s="11"/>
    </row>
    <row r="2035" spans="2:3" ht="12.75">
      <c r="B2035" s="11"/>
      <c r="C2035" s="11"/>
    </row>
    <row r="2036" spans="2:3" ht="12.75">
      <c r="B2036" s="11"/>
      <c r="C2036" s="11"/>
    </row>
    <row r="2037" spans="2:3" ht="12.75">
      <c r="B2037" s="11"/>
      <c r="C2037" s="11"/>
    </row>
  </sheetData>
  <mergeCells count="14">
    <mergeCell ref="X6:Z6"/>
    <mergeCell ref="D9:D10"/>
    <mergeCell ref="H6:V6"/>
    <mergeCell ref="D23:G23"/>
    <mergeCell ref="I1:O2"/>
    <mergeCell ref="I3:O3"/>
    <mergeCell ref="B69:D69"/>
    <mergeCell ref="A17:C17"/>
    <mergeCell ref="A19:C19"/>
    <mergeCell ref="A21:C21"/>
    <mergeCell ref="A34:C34"/>
    <mergeCell ref="A55:C55"/>
    <mergeCell ref="A45:C45"/>
    <mergeCell ref="A27:C27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121"/>
  <sheetViews>
    <sheetView workbookViewId="0" topLeftCell="A1">
      <selection activeCell="A9" sqref="A9"/>
    </sheetView>
  </sheetViews>
  <sheetFormatPr defaultColWidth="11.421875" defaultRowHeight="12.75"/>
  <cols>
    <col min="1" max="1" width="5.8515625" style="0" customWidth="1"/>
  </cols>
  <sheetData>
    <row r="1" spans="1:9" ht="12.75">
      <c r="A1" s="8" t="s">
        <v>4</v>
      </c>
      <c r="B1" s="16">
        <v>5.68</v>
      </c>
      <c r="C1" s="8" t="s">
        <v>6</v>
      </c>
      <c r="D1" s="8" t="s">
        <v>36</v>
      </c>
      <c r="E1" s="17">
        <v>90</v>
      </c>
      <c r="F1" s="8" t="s">
        <v>3</v>
      </c>
      <c r="G1" s="10" t="s">
        <v>4</v>
      </c>
      <c r="H1">
        <f>B1*E1/360</f>
        <v>1.42</v>
      </c>
      <c r="I1" t="s">
        <v>8</v>
      </c>
    </row>
    <row r="2" spans="1:9" ht="12.75">
      <c r="A2" s="8" t="s">
        <v>5</v>
      </c>
      <c r="B2" s="16">
        <v>7.35</v>
      </c>
      <c r="C2" s="8" t="s">
        <v>6</v>
      </c>
      <c r="D2" s="8" t="s">
        <v>37</v>
      </c>
      <c r="E2" s="17">
        <v>120</v>
      </c>
      <c r="F2" s="8" t="s">
        <v>3</v>
      </c>
      <c r="G2" s="10" t="s">
        <v>5</v>
      </c>
      <c r="H2">
        <f>B2*E2/360</f>
        <v>2.45</v>
      </c>
      <c r="I2" t="s">
        <v>8</v>
      </c>
    </row>
    <row r="3" spans="1:3" ht="12.75">
      <c r="A3" s="8" t="s">
        <v>2</v>
      </c>
      <c r="B3" s="17">
        <v>50</v>
      </c>
      <c r="C3" s="8" t="s">
        <v>3</v>
      </c>
    </row>
    <row r="4" spans="1:3" ht="12.75">
      <c r="A4" s="10" t="s">
        <v>0</v>
      </c>
      <c r="B4" s="13">
        <f>(2*(H1*E2-H2*E1)*B3*B3*B3)/(2*E2*B3*B3*B3-2*E1*B3*B3*B3+E2*E1*E1*E1-E1*E2*E2*E2)</f>
        <v>0.20688800792864243</v>
      </c>
      <c r="C4" t="s">
        <v>8</v>
      </c>
    </row>
    <row r="5" spans="1:3" ht="12.75">
      <c r="A5" s="10" t="s">
        <v>1</v>
      </c>
      <c r="B5" s="13">
        <f>(H2-B4*(1+E2*E2*E2/(2*B3*B3*B3)))/E2</f>
        <v>0.006775850677238179</v>
      </c>
      <c r="C5" t="s">
        <v>39</v>
      </c>
    </row>
    <row r="6" spans="1:3" ht="12.75">
      <c r="A6" s="8" t="s">
        <v>38</v>
      </c>
      <c r="B6" s="15">
        <v>90</v>
      </c>
      <c r="C6" s="8" t="s">
        <v>3</v>
      </c>
    </row>
    <row r="7" spans="1:3" ht="12.75">
      <c r="A7" s="10" t="s">
        <v>10</v>
      </c>
      <c r="B7" s="11">
        <f>B4*(1+B6*B6*B6/(2*B3*B3*B3))+B5*B6</f>
        <v>1.42</v>
      </c>
      <c r="C7" t="s">
        <v>8</v>
      </c>
    </row>
    <row r="8" spans="1:3" ht="12.75">
      <c r="A8" s="10" t="s">
        <v>7</v>
      </c>
      <c r="B8" s="11">
        <f>B7*3.6/B6*100</f>
        <v>5.680000000000001</v>
      </c>
      <c r="C8" t="s">
        <v>6</v>
      </c>
    </row>
    <row r="10" spans="1:2" ht="12.75">
      <c r="A10" s="10" t="s">
        <v>38</v>
      </c>
      <c r="B10" s="12" t="s">
        <v>7</v>
      </c>
    </row>
    <row r="11" spans="1:3" ht="12.75">
      <c r="A11">
        <v>10</v>
      </c>
      <c r="B11" s="11">
        <v>9.917066402378596</v>
      </c>
      <c r="C11" t="s">
        <v>6</v>
      </c>
    </row>
    <row r="12" spans="1:3" ht="12.75">
      <c r="A12">
        <v>11</v>
      </c>
      <c r="B12" s="11">
        <v>9.246234669790073</v>
      </c>
      <c r="C12" t="s">
        <v>6</v>
      </c>
    </row>
    <row r="13" spans="1:3" ht="12.75">
      <c r="A13">
        <v>12</v>
      </c>
      <c r="B13" s="11">
        <v>8.6888467789891</v>
      </c>
      <c r="C13" t="s">
        <v>6</v>
      </c>
    </row>
    <row r="14" spans="1:3" ht="12.75">
      <c r="A14">
        <v>13</v>
      </c>
      <c r="B14" s="11">
        <v>8.218860882823819</v>
      </c>
      <c r="C14" t="s">
        <v>6</v>
      </c>
    </row>
    <row r="15" spans="1:3" ht="12.75">
      <c r="A15">
        <v>14</v>
      </c>
      <c r="B15" s="11">
        <v>7.8176756619000445</v>
      </c>
      <c r="C15" t="s">
        <v>6</v>
      </c>
    </row>
    <row r="16" spans="1:3" ht="12.75">
      <c r="A16">
        <v>15</v>
      </c>
      <c r="B16" s="11">
        <v>7.471650148662043</v>
      </c>
      <c r="C16" t="s">
        <v>6</v>
      </c>
    </row>
    <row r="17" spans="1:3" ht="12.75">
      <c r="A17">
        <v>16</v>
      </c>
      <c r="B17" s="11">
        <v>7.170553617443014</v>
      </c>
      <c r="C17" t="s">
        <v>6</v>
      </c>
    </row>
    <row r="18" spans="1:3" ht="12.75">
      <c r="A18">
        <v>17</v>
      </c>
      <c r="B18" s="11">
        <v>6.906562572144814</v>
      </c>
      <c r="C18" t="s">
        <v>6</v>
      </c>
    </row>
    <row r="19" spans="1:3" ht="12.75">
      <c r="A19">
        <v>18</v>
      </c>
      <c r="B19" s="11">
        <v>6.673592071357781</v>
      </c>
      <c r="C19" t="s">
        <v>6</v>
      </c>
    </row>
    <row r="20" spans="1:3" ht="12.75">
      <c r="A20">
        <v>19</v>
      </c>
      <c r="B20" s="11">
        <v>6.466838213969016</v>
      </c>
      <c r="C20" t="s">
        <v>6</v>
      </c>
    </row>
    <row r="21" spans="1:3" ht="12.75">
      <c r="A21">
        <v>20</v>
      </c>
      <c r="B21" s="11">
        <v>6.2824578790882075</v>
      </c>
      <c r="C21" t="s">
        <v>6</v>
      </c>
    </row>
    <row r="22" spans="1:3" ht="12.75">
      <c r="A22">
        <v>21</v>
      </c>
      <c r="B22" s="11">
        <v>6.117339968851764</v>
      </c>
      <c r="C22" t="s">
        <v>6</v>
      </c>
    </row>
    <row r="23" spans="1:3" ht="12.75">
      <c r="A23">
        <v>22</v>
      </c>
      <c r="B23" s="11">
        <v>5.968939039553113</v>
      </c>
      <c r="C23" t="s">
        <v>6</v>
      </c>
    </row>
    <row r="24" spans="1:3" ht="12.75">
      <c r="A24">
        <v>23</v>
      </c>
      <c r="B24" s="11">
        <v>5.835152333347695</v>
      </c>
      <c r="C24" t="s">
        <v>6</v>
      </c>
    </row>
    <row r="25" spans="1:3" ht="12.75">
      <c r="A25">
        <v>24</v>
      </c>
      <c r="B25" s="11">
        <v>5.714227552031714</v>
      </c>
      <c r="C25" t="s">
        <v>6</v>
      </c>
    </row>
    <row r="26" spans="1:3" ht="12.75">
      <c r="A26">
        <v>25</v>
      </c>
      <c r="B26" s="11">
        <v>5.604692765113974</v>
      </c>
      <c r="C26" t="s">
        <v>6</v>
      </c>
    </row>
    <row r="27" spans="1:3" ht="12.75">
      <c r="A27">
        <v>26</v>
      </c>
      <c r="B27" s="11">
        <v>5.505302492948082</v>
      </c>
      <c r="C27" t="s">
        <v>6</v>
      </c>
    </row>
    <row r="28" spans="1:3" ht="12.75">
      <c r="A28">
        <v>27</v>
      </c>
      <c r="B28" s="11">
        <v>5.4149957713908154</v>
      </c>
      <c r="C28" t="s">
        <v>6</v>
      </c>
    </row>
    <row r="29" spans="1:3" ht="12.75">
      <c r="A29">
        <v>28</v>
      </c>
      <c r="B29" s="11">
        <v>5.3328632026051235</v>
      </c>
      <c r="C29" t="s">
        <v>6</v>
      </c>
    </row>
    <row r="30" spans="1:3" ht="12.75">
      <c r="A30">
        <v>29</v>
      </c>
      <c r="B30" s="11">
        <v>5.2581208229383805</v>
      </c>
      <c r="C30" t="s">
        <v>6</v>
      </c>
    </row>
    <row r="31" spans="1:3" ht="12.75">
      <c r="A31">
        <v>30</v>
      </c>
      <c r="B31" s="11">
        <v>5.1900891972249745</v>
      </c>
      <c r="C31" t="s">
        <v>6</v>
      </c>
    </row>
    <row r="32" spans="1:3" ht="12.75">
      <c r="A32">
        <v>31</v>
      </c>
      <c r="B32" s="11">
        <v>5.128176559352919</v>
      </c>
      <c r="C32" t="s">
        <v>6</v>
      </c>
    </row>
    <row r="33" spans="1:3" ht="12.75">
      <c r="A33">
        <v>32</v>
      </c>
      <c r="B33" s="11">
        <v>5.071865113974231</v>
      </c>
      <c r="C33" t="s">
        <v>6</v>
      </c>
    </row>
    <row r="34" spans="1:3" ht="12.75">
      <c r="A34">
        <v>33</v>
      </c>
      <c r="B34" s="11">
        <v>5.020699828813405</v>
      </c>
      <c r="C34" t="s">
        <v>6</v>
      </c>
    </row>
    <row r="35" spans="1:3" ht="12.75">
      <c r="A35">
        <v>34</v>
      </c>
      <c r="B35" s="11">
        <v>4.974279204803823</v>
      </c>
      <c r="C35" t="s">
        <v>6</v>
      </c>
    </row>
    <row r="36" spans="1:3" ht="12.75">
      <c r="A36">
        <v>35</v>
      </c>
      <c r="B36" s="11">
        <v>4.932247628486478</v>
      </c>
      <c r="C36" t="s">
        <v>6</v>
      </c>
    </row>
    <row r="37" spans="1:3" ht="12.75">
      <c r="A37">
        <v>36</v>
      </c>
      <c r="B37" s="11">
        <v>4.89428899900892</v>
      </c>
      <c r="C37" t="s">
        <v>6</v>
      </c>
    </row>
    <row r="38" spans="1:3" ht="12.75">
      <c r="A38">
        <v>37</v>
      </c>
      <c r="B38" s="11">
        <v>4.860121388583825</v>
      </c>
      <c r="C38" t="s">
        <v>6</v>
      </c>
    </row>
    <row r="39" spans="1:3" ht="12.75">
      <c r="A39">
        <v>38</v>
      </c>
      <c r="B39" s="11">
        <v>4.8294925460330695</v>
      </c>
      <c r="C39" t="s">
        <v>6</v>
      </c>
    </row>
    <row r="40" spans="1:3" ht="12.75">
      <c r="A40">
        <v>39</v>
      </c>
      <c r="B40" s="11">
        <v>4.8021760920942285</v>
      </c>
      <c r="C40" t="s">
        <v>6</v>
      </c>
    </row>
    <row r="41" spans="1:3" ht="12.75">
      <c r="A41">
        <v>40</v>
      </c>
      <c r="B41" s="11">
        <v>4.777968285431119</v>
      </c>
      <c r="C41" t="s">
        <v>6</v>
      </c>
    </row>
    <row r="42" spans="1:3" ht="12.75">
      <c r="A42">
        <v>41</v>
      </c>
      <c r="B42" s="11">
        <v>4.75668526191109</v>
      </c>
      <c r="C42" t="s">
        <v>6</v>
      </c>
    </row>
    <row r="43" spans="1:3" ht="12.75">
      <c r="A43">
        <v>42</v>
      </c>
      <c r="B43" s="11">
        <v>4.738160668271271</v>
      </c>
      <c r="C43" t="s">
        <v>6</v>
      </c>
    </row>
    <row r="44" spans="1:3" ht="12.75">
      <c r="A44">
        <v>43</v>
      </c>
      <c r="B44" s="11">
        <v>4.722243625970911</v>
      </c>
      <c r="C44" t="s">
        <v>6</v>
      </c>
    </row>
    <row r="45" spans="1:3" ht="12.75">
      <c r="A45">
        <v>44</v>
      </c>
      <c r="B45" s="11">
        <v>4.708796972700242</v>
      </c>
      <c r="C45" t="s">
        <v>6</v>
      </c>
    </row>
    <row r="46" spans="1:3" ht="12.75">
      <c r="A46">
        <v>45</v>
      </c>
      <c r="B46" s="11">
        <v>4.697695738354804</v>
      </c>
      <c r="C46" t="s">
        <v>6</v>
      </c>
    </row>
    <row r="47" spans="1:3" ht="12.75">
      <c r="A47">
        <v>46</v>
      </c>
      <c r="B47" s="11">
        <v>4.68882581979575</v>
      </c>
      <c r="C47" t="s">
        <v>6</v>
      </c>
    </row>
    <row r="48" spans="1:3" ht="12.75">
      <c r="A48">
        <v>47</v>
      </c>
      <c r="B48" s="11">
        <v>4.682082824789658</v>
      </c>
      <c r="C48" t="s">
        <v>6</v>
      </c>
    </row>
    <row r="49" spans="1:3" ht="12.75">
      <c r="A49">
        <v>48</v>
      </c>
      <c r="B49" s="11">
        <v>4.677371060455895</v>
      </c>
      <c r="C49" t="s">
        <v>6</v>
      </c>
    </row>
    <row r="50" spans="1:3" ht="12.75">
      <c r="A50">
        <v>49</v>
      </c>
      <c r="B50" s="11">
        <v>4.674602645577555</v>
      </c>
      <c r="C50" t="s">
        <v>6</v>
      </c>
    </row>
    <row r="51" spans="1:3" ht="12.75">
      <c r="A51">
        <v>50</v>
      </c>
      <c r="B51" s="11">
        <v>4.6736967294350835</v>
      </c>
      <c r="C51" t="s">
        <v>6</v>
      </c>
    </row>
    <row r="52" spans="1:3" ht="12.75">
      <c r="A52">
        <v>51</v>
      </c>
      <c r="B52" s="11">
        <v>4.674578802541828</v>
      </c>
      <c r="C52" t="s">
        <v>6</v>
      </c>
    </row>
    <row r="53" spans="1:3" ht="12.75">
      <c r="A53">
        <v>52</v>
      </c>
      <c r="B53" s="11">
        <v>4.677180086910115</v>
      </c>
      <c r="C53" t="s">
        <v>6</v>
      </c>
    </row>
    <row r="54" spans="1:3" ht="12.75">
      <c r="A54">
        <v>53</v>
      </c>
      <c r="B54" s="11">
        <v>4.681436995343792</v>
      </c>
      <c r="C54" t="s">
        <v>6</v>
      </c>
    </row>
    <row r="55" spans="1:3" ht="12.75">
      <c r="A55">
        <v>54</v>
      </c>
      <c r="B55" s="11">
        <v>4.687290650809381</v>
      </c>
      <c r="C55" t="s">
        <v>6</v>
      </c>
    </row>
    <row r="56" spans="1:3" ht="12.75">
      <c r="A56">
        <v>55</v>
      </c>
      <c r="B56" s="11">
        <v>4.69468645823948</v>
      </c>
      <c r="C56" t="s">
        <v>6</v>
      </c>
    </row>
    <row r="57" spans="1:3" ht="12.75">
      <c r="A57">
        <v>56</v>
      </c>
      <c r="B57" s="11">
        <v>4.7035737222143545</v>
      </c>
      <c r="C57" t="s">
        <v>6</v>
      </c>
    </row>
    <row r="58" spans="1:3" ht="12.75">
      <c r="A58">
        <v>57</v>
      </c>
      <c r="B58" s="11">
        <v>4.7139053048875885</v>
      </c>
      <c r="C58" t="s">
        <v>6</v>
      </c>
    </row>
    <row r="59" spans="1:3" ht="12.75">
      <c r="A59">
        <v>58</v>
      </c>
      <c r="B59" s="11">
        <v>4.725637319298723</v>
      </c>
      <c r="C59" t="s">
        <v>6</v>
      </c>
    </row>
    <row r="60" spans="1:3" ht="12.75">
      <c r="A60">
        <v>59</v>
      </c>
      <c r="B60" s="11">
        <v>4.73872885387445</v>
      </c>
      <c r="C60" t="s">
        <v>6</v>
      </c>
    </row>
    <row r="61" spans="1:3" ht="12.75">
      <c r="A61">
        <v>60</v>
      </c>
      <c r="B61" s="11">
        <v>4.753141724479681</v>
      </c>
      <c r="C61" t="s">
        <v>6</v>
      </c>
    </row>
    <row r="62" spans="1:3" ht="12.75">
      <c r="A62">
        <v>61</v>
      </c>
      <c r="B62" s="11">
        <v>4.768840250857039</v>
      </c>
      <c r="C62" t="s">
        <v>6</v>
      </c>
    </row>
    <row r="63" spans="1:3" ht="12.75">
      <c r="A63">
        <v>62</v>
      </c>
      <c r="B63" s="11">
        <v>4.785791054701235</v>
      </c>
      <c r="C63" t="s">
        <v>6</v>
      </c>
    </row>
    <row r="64" spans="1:3" ht="12.75">
      <c r="A64">
        <v>63</v>
      </c>
      <c r="B64" s="11">
        <v>4.803962876964461</v>
      </c>
      <c r="C64" t="s">
        <v>6</v>
      </c>
    </row>
    <row r="65" spans="1:3" ht="12.75">
      <c r="A65">
        <v>64</v>
      </c>
      <c r="B65" s="11">
        <v>4.8233264122893935</v>
      </c>
      <c r="C65" t="s">
        <v>6</v>
      </c>
    </row>
    <row r="66" spans="1:3" ht="12.75">
      <c r="A66">
        <v>65</v>
      </c>
      <c r="B66" s="11">
        <v>4.843854158725317</v>
      </c>
      <c r="C66" t="s">
        <v>6</v>
      </c>
    </row>
    <row r="67" spans="1:3" ht="12.75">
      <c r="A67">
        <v>66</v>
      </c>
      <c r="B67" s="11">
        <v>4.865520281106404</v>
      </c>
      <c r="C67" t="s">
        <v>6</v>
      </c>
    </row>
    <row r="68" spans="1:3" ht="12.75">
      <c r="A68">
        <v>67</v>
      </c>
      <c r="B68" s="11">
        <v>4.88830048666479</v>
      </c>
      <c r="C68" t="s">
        <v>6</v>
      </c>
    </row>
    <row r="69" spans="1:3" ht="12.75">
      <c r="A69">
        <v>68</v>
      </c>
      <c r="B69" s="11">
        <v>4.912171911618957</v>
      </c>
      <c r="C69" t="s">
        <v>6</v>
      </c>
    </row>
    <row r="70" spans="1:3" ht="12.75">
      <c r="A70">
        <v>69</v>
      </c>
      <c r="B70" s="11">
        <v>4.937113017623992</v>
      </c>
      <c r="C70" t="s">
        <v>6</v>
      </c>
    </row>
    <row r="71" spans="1:3" ht="12.75">
      <c r="A71">
        <v>70</v>
      </c>
      <c r="B71" s="11">
        <v>4.96310349709755</v>
      </c>
      <c r="C71" t="s">
        <v>6</v>
      </c>
    </row>
    <row r="72" spans="1:3" ht="12.75">
      <c r="A72">
        <v>71</v>
      </c>
      <c r="B72" s="11">
        <v>4.990124186546433</v>
      </c>
      <c r="C72" t="s">
        <v>6</v>
      </c>
    </row>
    <row r="73" spans="1:3" ht="12.75">
      <c r="A73">
        <v>72</v>
      </c>
      <c r="B73" s="11">
        <v>5.0181569871159555</v>
      </c>
      <c r="C73" t="s">
        <v>6</v>
      </c>
    </row>
    <row r="74" spans="1:3" ht="12.75">
      <c r="A74">
        <v>73</v>
      </c>
      <c r="B74" s="11">
        <v>5.047184791669493</v>
      </c>
      <c r="C74" t="s">
        <v>6</v>
      </c>
    </row>
    <row r="75" spans="1:3" ht="12.75">
      <c r="A75">
        <v>74</v>
      </c>
      <c r="B75" s="11">
        <v>5.077191417780515</v>
      </c>
      <c r="C75" t="s">
        <v>6</v>
      </c>
    </row>
    <row r="76" spans="1:3" ht="12.75">
      <c r="A76">
        <v>75</v>
      </c>
      <c r="B76" s="11">
        <v>5.108161546085231</v>
      </c>
      <c r="C76" t="s">
        <v>6</v>
      </c>
    </row>
    <row r="77" spans="1:3" ht="12.75">
      <c r="A77">
        <v>76</v>
      </c>
      <c r="B77" s="11">
        <v>5.140080663502164</v>
      </c>
      <c r="C77" t="s">
        <v>6</v>
      </c>
    </row>
    <row r="78" spans="1:3" ht="12.75">
      <c r="A78">
        <v>77</v>
      </c>
      <c r="B78" s="11">
        <v>5.172935010876141</v>
      </c>
      <c r="C78" t="s">
        <v>6</v>
      </c>
    </row>
    <row r="79" spans="1:3" ht="12.75">
      <c r="A79">
        <v>78</v>
      </c>
      <c r="B79" s="11">
        <v>5.20671153464969</v>
      </c>
      <c r="C79" t="s">
        <v>6</v>
      </c>
    </row>
    <row r="80" spans="1:3" ht="12.75">
      <c r="A80">
        <v>79</v>
      </c>
      <c r="B80" s="11">
        <v>5.2413978422049645</v>
      </c>
      <c r="C80" t="s">
        <v>6</v>
      </c>
    </row>
    <row r="81" spans="1:3" ht="12.75">
      <c r="A81">
        <v>80</v>
      </c>
      <c r="B81" s="11">
        <v>5.276982160555003</v>
      </c>
      <c r="C81" t="s">
        <v>6</v>
      </c>
    </row>
    <row r="82" spans="1:3" ht="12.75">
      <c r="A82">
        <v>81</v>
      </c>
      <c r="B82" s="11">
        <v>5.313453298094923</v>
      </c>
      <c r="C82" t="s">
        <v>6</v>
      </c>
    </row>
    <row r="83" spans="1:3" ht="12.75">
      <c r="A83">
        <v>82</v>
      </c>
      <c r="B83" s="11">
        <v>5.350800609151779</v>
      </c>
      <c r="C83" t="s">
        <v>6</v>
      </c>
    </row>
    <row r="84" spans="1:3" ht="12.75">
      <c r="A84">
        <v>83</v>
      </c>
      <c r="B84" s="11">
        <v>5.389013961097113</v>
      </c>
      <c r="C84" t="s">
        <v>6</v>
      </c>
    </row>
    <row r="85" spans="1:3" ht="12.75">
      <c r="A85">
        <v>84</v>
      </c>
      <c r="B85" s="11">
        <v>5.428083703808579</v>
      </c>
      <c r="C85" t="s">
        <v>6</v>
      </c>
    </row>
    <row r="86" spans="1:3" ht="12.75">
      <c r="A86">
        <v>85</v>
      </c>
      <c r="B86" s="11">
        <v>5.4680006412872375</v>
      </c>
      <c r="C86" t="s">
        <v>6</v>
      </c>
    </row>
    <row r="87" spans="1:3" ht="12.75">
      <c r="A87">
        <v>86</v>
      </c>
      <c r="B87" s="11">
        <v>5.508756005255029</v>
      </c>
      <c r="C87" t="s">
        <v>6</v>
      </c>
    </row>
    <row r="88" spans="1:3" ht="12.75">
      <c r="A88">
        <v>87</v>
      </c>
      <c r="B88" s="11">
        <v>5.550341430573117</v>
      </c>
      <c r="C88" t="s">
        <v>6</v>
      </c>
    </row>
    <row r="89" spans="1:3" ht="12.75">
      <c r="A89">
        <v>88</v>
      </c>
      <c r="B89" s="11">
        <v>5.592748932336245</v>
      </c>
      <c r="C89" t="s">
        <v>6</v>
      </c>
    </row>
    <row r="90" spans="1:3" ht="12.75">
      <c r="A90">
        <v>89</v>
      </c>
      <c r="B90" s="11">
        <v>5.635970884511308</v>
      </c>
      <c r="C90" t="s">
        <v>6</v>
      </c>
    </row>
    <row r="91" spans="1:3" ht="12.75">
      <c r="A91">
        <v>90</v>
      </c>
      <c r="B91" s="11">
        <v>5.68</v>
      </c>
      <c r="C91" t="s">
        <v>6</v>
      </c>
    </row>
    <row r="92" spans="1:3" ht="12.75">
      <c r="A92">
        <v>91</v>
      </c>
      <c r="B92" s="11">
        <v>5.724829312016031</v>
      </c>
      <c r="C92" t="s">
        <v>6</v>
      </c>
    </row>
    <row r="93" spans="1:3" ht="12.75">
      <c r="A93">
        <v>92</v>
      </c>
      <c r="B93" s="11">
        <v>5.770452156676865</v>
      </c>
      <c r="C93" t="s">
        <v>6</v>
      </c>
    </row>
    <row r="94" spans="1:3" ht="12.75">
      <c r="A94">
        <v>93</v>
      </c>
      <c r="B94" s="11">
        <v>5.816862156718565</v>
      </c>
      <c r="C94" t="s">
        <v>6</v>
      </c>
    </row>
    <row r="95" spans="1:3" ht="12.75">
      <c r="A95">
        <v>94</v>
      </c>
      <c r="B95" s="11">
        <v>5.86405320625013</v>
      </c>
      <c r="C95" t="s">
        <v>6</v>
      </c>
    </row>
    <row r="96" spans="1:3" ht="12.75">
      <c r="A96">
        <v>95</v>
      </c>
      <c r="B96" s="11">
        <v>5.912019456470711</v>
      </c>
      <c r="C96" t="s">
        <v>6</v>
      </c>
    </row>
    <row r="97" spans="1:3" ht="12.75">
      <c r="A97">
        <v>96</v>
      </c>
      <c r="B97" s="11">
        <v>5.960755302279484</v>
      </c>
      <c r="C97" t="s">
        <v>6</v>
      </c>
    </row>
    <row r="98" spans="1:3" ht="12.75">
      <c r="A98">
        <v>97</v>
      </c>
      <c r="B98" s="11">
        <v>6.010255369713812</v>
      </c>
      <c r="C98" t="s">
        <v>6</v>
      </c>
    </row>
    <row r="99" spans="1:3" ht="12.75">
      <c r="A99">
        <v>98</v>
      </c>
      <c r="B99" s="11">
        <v>6.06051450415647</v>
      </c>
      <c r="C99" t="s">
        <v>6</v>
      </c>
    </row>
    <row r="100" spans="1:3" ht="12.75">
      <c r="A100">
        <v>99</v>
      </c>
      <c r="B100" s="11">
        <v>6.1115277592575925</v>
      </c>
      <c r="C100" t="s">
        <v>6</v>
      </c>
    </row>
    <row r="101" spans="1:3" ht="12.75">
      <c r="A101">
        <v>100</v>
      </c>
      <c r="B101" s="11">
        <v>6.163290386521308</v>
      </c>
      <c r="C101" t="s">
        <v>6</v>
      </c>
    </row>
    <row r="102" spans="1:3" ht="12.75">
      <c r="A102">
        <v>101</v>
      </c>
      <c r="B102" s="11">
        <v>6.215797825510995</v>
      </c>
      <c r="C102" t="s">
        <v>6</v>
      </c>
    </row>
    <row r="103" spans="1:3" ht="12.75">
      <c r="A103">
        <v>102</v>
      </c>
      <c r="B103" s="11">
        <v>6.269045694630678</v>
      </c>
      <c r="C103" t="s">
        <v>6</v>
      </c>
    </row>
    <row r="104" spans="1:3" ht="12.75">
      <c r="A104">
        <v>103</v>
      </c>
      <c r="B104" s="11">
        <v>6.323029782443445</v>
      </c>
      <c r="C104" t="s">
        <v>6</v>
      </c>
    </row>
    <row r="105" spans="1:3" ht="12.75">
      <c r="A105">
        <v>104</v>
      </c>
      <c r="B105" s="11">
        <v>6.377746039490738</v>
      </c>
      <c r="C105" t="s">
        <v>6</v>
      </c>
    </row>
    <row r="106" spans="1:3" ht="12.75">
      <c r="A106">
        <v>105</v>
      </c>
      <c r="B106" s="11">
        <v>6.433190570579074</v>
      </c>
      <c r="C106" t="s">
        <v>6</v>
      </c>
    </row>
    <row r="107" spans="1:3" ht="12.75">
      <c r="A107">
        <v>106</v>
      </c>
      <c r="B107" s="11">
        <v>6.489359627503413</v>
      </c>
      <c r="C107" t="s">
        <v>6</v>
      </c>
    </row>
    <row r="108" spans="1:3" ht="12.75">
      <c r="A108">
        <v>107</v>
      </c>
      <c r="B108" s="11">
        <v>6.546249602178525</v>
      </c>
      <c r="C108" t="s">
        <v>6</v>
      </c>
    </row>
    <row r="109" spans="1:3" ht="12.75">
      <c r="A109">
        <v>108</v>
      </c>
      <c r="B109" s="11">
        <v>6.603857020151965</v>
      </c>
      <c r="C109" t="s">
        <v>6</v>
      </c>
    </row>
    <row r="110" spans="1:3" ht="12.75">
      <c r="A110">
        <v>109</v>
      </c>
      <c r="B110" s="11">
        <v>6.662178534474136</v>
      </c>
      <c r="C110" t="s">
        <v>6</v>
      </c>
    </row>
    <row r="111" spans="1:3" ht="12.75">
      <c r="A111">
        <v>110</v>
      </c>
      <c r="B111" s="11">
        <v>6.721210919902694</v>
      </c>
      <c r="C111" t="s">
        <v>6</v>
      </c>
    </row>
    <row r="112" spans="1:3" ht="12.75">
      <c r="A112">
        <v>111</v>
      </c>
      <c r="B112" s="11">
        <v>6.7809510674202444</v>
      </c>
      <c r="C112" t="s">
        <v>6</v>
      </c>
    </row>
    <row r="113" spans="1:3" ht="12.75">
      <c r="A113">
        <v>112</v>
      </c>
      <c r="B113" s="11">
        <v>6.841395979045732</v>
      </c>
      <c r="C113" t="s">
        <v>6</v>
      </c>
    </row>
    <row r="114" spans="1:3" ht="12.75">
      <c r="A114">
        <v>113</v>
      </c>
      <c r="B114" s="11">
        <v>6.902542762921319</v>
      </c>
      <c r="C114" t="s">
        <v>6</v>
      </c>
    </row>
    <row r="115" spans="1:3" ht="12.75">
      <c r="A115">
        <v>114</v>
      </c>
      <c r="B115" s="11">
        <v>6.964388628657869</v>
      </c>
      <c r="C115" t="s">
        <v>6</v>
      </c>
    </row>
    <row r="116" spans="1:3" ht="12.75">
      <c r="A116">
        <v>115</v>
      </c>
      <c r="B116" s="11">
        <v>7.026930882923256</v>
      </c>
      <c r="C116" t="s">
        <v>6</v>
      </c>
    </row>
    <row r="117" spans="1:3" ht="12.75">
      <c r="A117">
        <v>116</v>
      </c>
      <c r="B117" s="11">
        <v>7.09016692525888</v>
      </c>
      <c r="C117" t="s">
        <v>6</v>
      </c>
    </row>
    <row r="118" spans="1:3" ht="12.75">
      <c r="A118">
        <v>117</v>
      </c>
      <c r="B118" s="11">
        <v>7.154094244110697</v>
      </c>
      <c r="C118" t="s">
        <v>6</v>
      </c>
    </row>
    <row r="119" spans="1:3" ht="12.75">
      <c r="A119">
        <v>118</v>
      </c>
      <c r="B119" s="11">
        <v>7.218710413062103</v>
      </c>
      <c r="C119" t="s">
        <v>6</v>
      </c>
    </row>
    <row r="120" spans="1:3" ht="12.75">
      <c r="A120">
        <v>119</v>
      </c>
      <c r="B120" s="11">
        <v>7.284013087256707</v>
      </c>
      <c r="C120" t="s">
        <v>6</v>
      </c>
    </row>
    <row r="121" spans="1:3" ht="12.75">
      <c r="A121">
        <v>120</v>
      </c>
      <c r="B121">
        <v>7.35</v>
      </c>
      <c r="C121" t="s"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Institut für Informatik</cp:lastModifiedBy>
  <dcterms:created xsi:type="dcterms:W3CDTF">1996-10-17T05:27:31Z</dcterms:created>
  <dcterms:modified xsi:type="dcterms:W3CDTF">2004-06-24T07:59:11Z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